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Z:\03_2020\01_Январь\06 Р.Тўхтасинов\хисобот бланкалар\ҚҚС\2020  йил учун\НЦ\1 ва 94-кодлар\"/>
    </mc:Choice>
  </mc:AlternateContent>
  <xr:revisionPtr revIDLastSave="0" documentId="13_ncr:1_{7BC1BF07-339A-43B9-9076-9BB5F8F3BBE1}" xr6:coauthVersionLast="37" xr6:coauthVersionMax="37" xr10:uidLastSave="{00000000-0000-0000-0000-000000000000}"/>
  <bookViews>
    <workbookView xWindow="0" yWindow="0" windowWidth="28800" windowHeight="12330" xr2:uid="{00000000-000D-0000-FFFF-FFFF00000000}"/>
  </bookViews>
  <sheets>
    <sheet name="СВЕДЕНИЕ" sheetId="1" r:id="rId1"/>
    <sheet name="Расчет" sheetId="2" r:id="rId2"/>
    <sheet name="Пр 1" sheetId="6" r:id="rId3"/>
    <sheet name="Пр 2" sheetId="7" r:id="rId4"/>
    <sheet name="Пр 3" sheetId="12" r:id="rId5"/>
    <sheet name="Пр 4" sheetId="14" r:id="rId6"/>
    <sheet name="Пр 5" sheetId="13" r:id="rId7"/>
    <sheet name="Пр 6" sheetId="15" r:id="rId8"/>
    <sheet name="Пр 7" sheetId="11" r:id="rId9"/>
  </sheets>
  <calcPr calcId="179021"/>
</workbook>
</file>

<file path=xl/calcChain.xml><?xml version="1.0" encoding="utf-8"?>
<calcChain xmlns="http://schemas.openxmlformats.org/spreadsheetml/2006/main">
  <c r="H72" i="7" l="1"/>
  <c r="H73" i="7"/>
  <c r="H74" i="7"/>
  <c r="H75" i="7"/>
  <c r="H76" i="7"/>
  <c r="H77" i="7"/>
  <c r="H71" i="7"/>
  <c r="H68" i="7"/>
  <c r="H67" i="7"/>
  <c r="H66" i="7"/>
  <c r="H65" i="7"/>
  <c r="H64" i="7"/>
  <c r="H63" i="7"/>
  <c r="H62" i="7"/>
  <c r="H58" i="7"/>
  <c r="H5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26" i="7"/>
  <c r="H24" i="7"/>
  <c r="H10" i="7"/>
  <c r="H11" i="7"/>
  <c r="H12" i="7"/>
  <c r="H13" i="7"/>
  <c r="H14" i="7"/>
  <c r="H15" i="7"/>
  <c r="H16" i="7"/>
  <c r="H17" i="7"/>
  <c r="H18" i="7"/>
  <c r="H19" i="7"/>
  <c r="H20" i="7"/>
  <c r="H21" i="7"/>
  <c r="H22" i="7"/>
  <c r="H23" i="7"/>
  <c r="H9" i="7"/>
  <c r="H7" i="7"/>
  <c r="H6" i="7"/>
  <c r="F24" i="7" l="1"/>
  <c r="F7" i="7"/>
  <c r="G21" i="6"/>
  <c r="F21" i="6"/>
  <c r="F31" i="6"/>
  <c r="D24" i="11" l="1"/>
  <c r="D22" i="11"/>
  <c r="D14" i="15"/>
  <c r="D12" i="15"/>
  <c r="D16" i="13"/>
  <c r="D14" i="13"/>
  <c r="F15" i="14"/>
  <c r="F13" i="14"/>
  <c r="D58" i="12"/>
  <c r="D56" i="12"/>
  <c r="D82" i="7"/>
  <c r="D80" i="7"/>
  <c r="D48" i="6"/>
  <c r="D46" i="6"/>
  <c r="D15" i="2"/>
  <c r="D13" i="2"/>
  <c r="I12" i="11" l="1"/>
  <c r="I11" i="11"/>
  <c r="F11" i="11" s="1"/>
  <c r="F12" i="11" s="1"/>
  <c r="F13" i="11" l="1"/>
  <c r="G40" i="12" l="1"/>
  <c r="F40" i="12"/>
  <c r="F51" i="12"/>
  <c r="G53" i="12" s="1"/>
  <c r="G16" i="12"/>
  <c r="F16" i="12"/>
  <c r="K9" i="14" l="1"/>
  <c r="J9" i="14"/>
  <c r="I9" i="14"/>
  <c r="H9" i="14"/>
  <c r="G18" i="6" l="1"/>
  <c r="G26" i="12" l="1"/>
  <c r="G42" i="6" l="1"/>
  <c r="G8" i="12" l="1"/>
  <c r="G11" i="12" l="1"/>
  <c r="F11" i="12"/>
  <c r="F8" i="12"/>
  <c r="G12" i="12" l="1"/>
  <c r="F12" i="12"/>
  <c r="G23" i="6"/>
  <c r="G22" i="6"/>
  <c r="G19" i="6"/>
  <c r="G17" i="6"/>
  <c r="G16" i="6"/>
  <c r="G15" i="6"/>
  <c r="G13" i="6"/>
  <c r="J9" i="15" l="1"/>
  <c r="G10" i="12" l="1"/>
  <c r="G7" i="12" s="1"/>
  <c r="G20" i="12" s="1"/>
  <c r="F10" i="12"/>
  <c r="F7" i="12" s="1"/>
  <c r="F69" i="7" l="1"/>
  <c r="F65" i="7"/>
  <c r="F56" i="7" l="1"/>
  <c r="I10" i="11" s="1"/>
  <c r="F10" i="11" s="1"/>
  <c r="G24" i="6"/>
  <c r="G25" i="6"/>
  <c r="G26" i="6"/>
  <c r="G27" i="6"/>
  <c r="G28" i="6"/>
  <c r="G29" i="6"/>
  <c r="G30" i="6"/>
  <c r="G20" i="6" l="1"/>
  <c r="F12" i="6"/>
  <c r="F6" i="7" l="1"/>
  <c r="F11" i="6" s="1"/>
  <c r="F14" i="6" l="1"/>
  <c r="G14" i="6" s="1"/>
  <c r="G9" i="6" s="1"/>
  <c r="G6" i="6" s="1"/>
  <c r="F6" i="2" s="1"/>
  <c r="I9" i="11"/>
  <c r="F9" i="11" s="1"/>
  <c r="F20" i="6" l="1"/>
  <c r="F6" i="6" s="1"/>
  <c r="H9" i="13" l="1"/>
  <c r="I8" i="11"/>
  <c r="F8" i="11" s="1"/>
  <c r="F6" i="11" s="1"/>
  <c r="F15" i="11" l="1"/>
  <c r="G22" i="12" s="1"/>
  <c r="G34" i="12" s="1"/>
  <c r="F18" i="11"/>
  <c r="G25" i="12" s="1"/>
  <c r="G36" i="12" s="1"/>
  <c r="G37" i="12" s="1"/>
  <c r="F16" i="11"/>
  <c r="G23" i="12" s="1"/>
  <c r="F17" i="11"/>
  <c r="G24" i="12" s="1"/>
  <c r="G35" i="12" s="1"/>
  <c r="G32" i="12" l="1"/>
  <c r="H19" i="11" s="1"/>
  <c r="F19" i="11" s="1"/>
  <c r="F5" i="2" s="1"/>
  <c r="F7" i="2" s="1"/>
  <c r="F9" i="2" s="1"/>
  <c r="G38" i="12"/>
  <c r="G3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 authorId="0" shapeId="0" xr:uid="{00000000-0006-0000-0400-000001000000}">
      <text>
        <r>
          <rPr>
            <b/>
            <sz val="9"/>
            <color indexed="81"/>
            <rFont val="Tahoma"/>
            <family val="2"/>
            <charset val="204"/>
          </rPr>
          <t>User:</t>
        </r>
        <r>
          <rPr>
            <sz val="9"/>
            <color indexed="81"/>
            <rFont val="Tahoma"/>
            <family val="2"/>
            <charset val="204"/>
          </rPr>
          <t xml:space="preserve">
часть 7 статьи 266 НК</t>
        </r>
      </text>
    </comment>
    <comment ref="B42" authorId="0" shapeId="0" xr:uid="{00000000-0006-0000-0400-000002000000}">
      <text>
        <r>
          <rPr>
            <b/>
            <sz val="9"/>
            <color indexed="81"/>
            <rFont val="Tahoma"/>
            <family val="2"/>
            <charset val="204"/>
          </rPr>
          <t>User:</t>
        </r>
        <r>
          <rPr>
            <sz val="9"/>
            <color indexed="81"/>
            <rFont val="Tahoma"/>
            <family val="2"/>
            <charset val="204"/>
          </rPr>
          <t xml:space="preserve">
пункт 1 частьи 1 статьи 269 НК</t>
        </r>
      </text>
    </comment>
    <comment ref="B43" authorId="0" shapeId="0" xr:uid="{00000000-0006-0000-0400-000003000000}">
      <text>
        <r>
          <rPr>
            <b/>
            <sz val="9"/>
            <color indexed="81"/>
            <rFont val="Tahoma"/>
            <family val="2"/>
            <charset val="204"/>
          </rPr>
          <t>User:</t>
        </r>
        <r>
          <rPr>
            <sz val="9"/>
            <color indexed="81"/>
            <rFont val="Tahoma"/>
            <family val="2"/>
            <charset val="204"/>
          </rPr>
          <t xml:space="preserve">
пункт 2 частьи 1 статьи 269 НК</t>
        </r>
      </text>
    </comment>
    <comment ref="B44" authorId="0" shapeId="0" xr:uid="{00000000-0006-0000-0400-000004000000}">
      <text>
        <r>
          <rPr>
            <b/>
            <sz val="9"/>
            <color indexed="81"/>
            <rFont val="Tahoma"/>
            <family val="2"/>
            <charset val="204"/>
          </rPr>
          <t>User:</t>
        </r>
        <r>
          <rPr>
            <sz val="9"/>
            <color indexed="81"/>
            <rFont val="Tahoma"/>
            <family val="2"/>
            <charset val="204"/>
          </rPr>
          <t xml:space="preserve">
пункт 3 частьи 1 статьи 269 НК</t>
        </r>
      </text>
    </comment>
    <comment ref="B45" authorId="0" shapeId="0" xr:uid="{00000000-0006-0000-0400-000005000000}">
      <text>
        <r>
          <rPr>
            <b/>
            <sz val="9"/>
            <color indexed="81"/>
            <rFont val="Tahoma"/>
            <family val="2"/>
            <charset val="204"/>
          </rPr>
          <t>User:</t>
        </r>
        <r>
          <rPr>
            <sz val="9"/>
            <color indexed="81"/>
            <rFont val="Tahoma"/>
            <family val="2"/>
            <charset val="204"/>
          </rPr>
          <t xml:space="preserve">
пункт 4 частьи 1 статьи 269 НК</t>
        </r>
      </text>
    </comment>
    <comment ref="B46" authorId="0" shapeId="0" xr:uid="{00000000-0006-0000-0400-000006000000}">
      <text>
        <r>
          <rPr>
            <b/>
            <sz val="9"/>
            <color indexed="81"/>
            <rFont val="Tahoma"/>
            <family val="2"/>
            <charset val="204"/>
          </rPr>
          <t>User:</t>
        </r>
        <r>
          <rPr>
            <sz val="9"/>
            <color indexed="81"/>
            <rFont val="Tahoma"/>
            <family val="2"/>
            <charset val="204"/>
          </rPr>
          <t xml:space="preserve">
часть 8 статьи 269 НК</t>
        </r>
      </text>
    </comment>
    <comment ref="B47" authorId="0" shapeId="0" xr:uid="{00000000-0006-0000-0400-000007000000}">
      <text>
        <r>
          <rPr>
            <b/>
            <sz val="9"/>
            <color indexed="81"/>
            <rFont val="Tahoma"/>
            <family val="2"/>
            <charset val="204"/>
          </rPr>
          <t>User:</t>
        </r>
        <r>
          <rPr>
            <sz val="9"/>
            <color indexed="81"/>
            <rFont val="Tahoma"/>
            <family val="2"/>
            <charset val="204"/>
          </rPr>
          <t xml:space="preserve">
часть 1 статьи 270 НК</t>
        </r>
      </text>
    </comment>
    <comment ref="B48" authorId="0" shapeId="0" xr:uid="{00000000-0006-0000-0400-000008000000}">
      <text>
        <r>
          <rPr>
            <b/>
            <sz val="9"/>
            <color indexed="81"/>
            <rFont val="Tahoma"/>
            <family val="2"/>
            <charset val="204"/>
          </rPr>
          <t>User:</t>
        </r>
        <r>
          <rPr>
            <sz val="9"/>
            <color indexed="81"/>
            <rFont val="Tahoma"/>
            <family val="2"/>
            <charset val="204"/>
          </rPr>
          <t xml:space="preserve">
статья 271 НК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 authorId="0" shapeId="0" xr:uid="{00000000-0006-0000-0800-000001000000}">
      <text>
        <r>
          <rPr>
            <b/>
            <sz val="9"/>
            <color indexed="81"/>
            <rFont val="Tahoma"/>
            <family val="2"/>
            <charset val="204"/>
          </rPr>
          <t>User:</t>
        </r>
        <r>
          <rPr>
            <sz val="9"/>
            <color indexed="81"/>
            <rFont val="Tahoma"/>
            <family val="2"/>
            <charset val="204"/>
          </rPr>
          <t xml:space="preserve">
часть 4 статьи 268 НК</t>
        </r>
      </text>
    </comment>
  </commentList>
</comments>
</file>

<file path=xl/sharedStrings.xml><?xml version="1.0" encoding="utf-8"?>
<sst xmlns="http://schemas.openxmlformats.org/spreadsheetml/2006/main" count="511" uniqueCount="322">
  <si>
    <t>lc=R43C18</t>
  </si>
  <si>
    <t>Ф.И.О.</t>
  </si>
  <si>
    <t>Код строки</t>
  </si>
  <si>
    <t>Сумма</t>
  </si>
  <si>
    <t>х</t>
  </si>
  <si>
    <t>Х</t>
  </si>
  <si>
    <t>010</t>
  </si>
  <si>
    <t>0101</t>
  </si>
  <si>
    <t>0102</t>
  </si>
  <si>
    <t>0103</t>
  </si>
  <si>
    <t>0104</t>
  </si>
  <si>
    <t>020</t>
  </si>
  <si>
    <t>030</t>
  </si>
  <si>
    <t>0301</t>
  </si>
  <si>
    <t>0302</t>
  </si>
  <si>
    <t>0303</t>
  </si>
  <si>
    <t>0304</t>
  </si>
  <si>
    <t>040</t>
  </si>
  <si>
    <t>0401</t>
  </si>
  <si>
    <t>0402</t>
  </si>
  <si>
    <t>0403</t>
  </si>
  <si>
    <t>050</t>
  </si>
  <si>
    <t>060</t>
  </si>
  <si>
    <t/>
  </si>
  <si>
    <t>x</t>
  </si>
  <si>
    <t>01021</t>
  </si>
  <si>
    <t>01022</t>
  </si>
  <si>
    <t>01023</t>
  </si>
  <si>
    <t>0106</t>
  </si>
  <si>
    <t>0107</t>
  </si>
  <si>
    <t>0108</t>
  </si>
  <si>
    <t>01081</t>
  </si>
  <si>
    <t>010811</t>
  </si>
  <si>
    <t>010812</t>
  </si>
  <si>
    <t>010813</t>
  </si>
  <si>
    <t>010814</t>
  </si>
  <si>
    <t>010815</t>
  </si>
  <si>
    <t>010816</t>
  </si>
  <si>
    <t>010817</t>
  </si>
  <si>
    <t>010818</t>
  </si>
  <si>
    <t>010819</t>
  </si>
  <si>
    <t>01082</t>
  </si>
  <si>
    <t>010821</t>
  </si>
  <si>
    <t>010822</t>
  </si>
  <si>
    <t>010823</t>
  </si>
  <si>
    <t>010824</t>
  </si>
  <si>
    <t>010825</t>
  </si>
  <si>
    <t>010826</t>
  </si>
  <si>
    <t>010827</t>
  </si>
  <si>
    <t>010828</t>
  </si>
  <si>
    <t>010829</t>
  </si>
  <si>
    <t>041</t>
  </si>
  <si>
    <t>0201</t>
  </si>
  <si>
    <t>0202</t>
  </si>
  <si>
    <t>0203</t>
  </si>
  <si>
    <t>0204</t>
  </si>
  <si>
    <t>0205</t>
  </si>
  <si>
    <t>0206</t>
  </si>
  <si>
    <t>0207</t>
  </si>
  <si>
    <t>0208</t>
  </si>
  <si>
    <t>0209</t>
  </si>
  <si>
    <t>0211</t>
  </si>
  <si>
    <t>0305</t>
  </si>
  <si>
    <t>0306</t>
  </si>
  <si>
    <t>0307</t>
  </si>
  <si>
    <t>0308</t>
  </si>
  <si>
    <t>0309</t>
  </si>
  <si>
    <t>0310</t>
  </si>
  <si>
    <t>0210</t>
  </si>
  <si>
    <t>0212</t>
  </si>
  <si>
    <t>0213</t>
  </si>
  <si>
    <t>0214</t>
  </si>
  <si>
    <t>0215</t>
  </si>
  <si>
    <t>0311</t>
  </si>
  <si>
    <t>0312</t>
  </si>
  <si>
    <t>0313</t>
  </si>
  <si>
    <t>0314</t>
  </si>
  <si>
    <t>0315</t>
  </si>
  <si>
    <t>0316</t>
  </si>
  <si>
    <t>0317</t>
  </si>
  <si>
    <t>0318</t>
  </si>
  <si>
    <t>0319</t>
  </si>
  <si>
    <t>0320</t>
  </si>
  <si>
    <t>0321</t>
  </si>
  <si>
    <t>0322</t>
  </si>
  <si>
    <t>0323</t>
  </si>
  <si>
    <t>0324</t>
  </si>
  <si>
    <t>0325</t>
  </si>
  <si>
    <t>0326</t>
  </si>
  <si>
    <t>0327</t>
  </si>
  <si>
    <t>0328</t>
  </si>
  <si>
    <t>0329</t>
  </si>
  <si>
    <t>0330</t>
  </si>
  <si>
    <t>0411</t>
  </si>
  <si>
    <t>0412</t>
  </si>
  <si>
    <t>0413</t>
  </si>
  <si>
    <t>042</t>
  </si>
  <si>
    <t>043</t>
  </si>
  <si>
    <t>044</t>
  </si>
  <si>
    <t>045</t>
  </si>
  <si>
    <t>046</t>
  </si>
  <si>
    <t>011</t>
  </si>
  <si>
    <t>012</t>
  </si>
  <si>
    <t>lc=R25C17</t>
  </si>
  <si>
    <t>0108210</t>
  </si>
  <si>
    <t>0451</t>
  </si>
  <si>
    <t>0452</t>
  </si>
  <si>
    <t>047</t>
  </si>
  <si>
    <t>0111</t>
  </si>
  <si>
    <t>0112</t>
  </si>
  <si>
    <t>ИНН</t>
  </si>
  <si>
    <t>(Ф.И.О.)</t>
  </si>
  <si>
    <t>lc=R22C29</t>
  </si>
  <si>
    <t>Регистрационный код плательщика НДС</t>
  </si>
  <si>
    <t>лист 01</t>
  </si>
  <si>
    <t>Вид документа</t>
  </si>
  <si>
    <t>месяц</t>
  </si>
  <si>
    <t>год</t>
  </si>
  <si>
    <t>СВЕДЕНИЯ о плательщике налога на добавленную стоимость</t>
  </si>
  <si>
    <t>Вид документа: 1 - расчет, 2 - уточняющий (через дробь номер уточнения)</t>
  </si>
  <si>
    <t>Полное наименование налогоплательщика</t>
  </si>
  <si>
    <t>Почтовый адрес</t>
  </si>
  <si>
    <t>Срок представления Расчета (день/месяц/год)</t>
  </si>
  <si>
    <t>Единица измерения</t>
  </si>
  <si>
    <t>сум</t>
  </si>
  <si>
    <t>Представляется в</t>
  </si>
  <si>
    <t>Достоверность и полноту сведений, указанных в настоящем Расчете, подтверждаю:</t>
  </si>
  <si>
    <t>Руководитель</t>
  </si>
  <si>
    <t>Подпись</t>
  </si>
  <si>
    <t>Главный бухгалтер</t>
  </si>
  <si>
    <t>Расчет налога на добавленную стоимость</t>
  </si>
  <si>
    <t>Показатели</t>
  </si>
  <si>
    <t>по месту нахождения обособленных подразделений (исходя из Расчета суммы налога на добавленную стоимость, приходящейся на обособленное подразделение)*</t>
  </si>
  <si>
    <t xml:space="preserve"> * Копии Расчетов суммы налога на добавленную стоимость, приходящейся на обособленное подразделение, прилагаются к настоящему Расчету.</t>
  </si>
  <si>
    <t xml:space="preserve"> Главный бухгалтер</t>
  </si>
  <si>
    <t>(подпись)</t>
  </si>
  <si>
    <t>Стоимость поставки</t>
  </si>
  <si>
    <t>Сумма НДС</t>
  </si>
  <si>
    <t>Обороты по реализации товаров (услуг) в налоговом периоде</t>
  </si>
  <si>
    <t>из них:</t>
  </si>
  <si>
    <t>сумма акцизного налога, включенная в налогооблагаемую базу</t>
  </si>
  <si>
    <t>чистая выручка от реализации товаров (услуг)</t>
  </si>
  <si>
    <t>в том числе:</t>
  </si>
  <si>
    <t>освобождаемая от НДС (стр. 010 приложения № 2)</t>
  </si>
  <si>
    <t>облагаемая по нулевой ставке (стр. 040 приложения № 2)</t>
  </si>
  <si>
    <t>положительная разница между рыночной стоимостью и стоимостью реализации без НДС товаров (услуг)</t>
  </si>
  <si>
    <t>предоставление имущества в оперативную аренду</t>
  </si>
  <si>
    <r>
      <t xml:space="preserve">Прочие обороты по реализации, не указанные в стр. 0102, 0103-0107 </t>
    </r>
    <r>
      <rPr>
        <sz val="10"/>
        <rFont val="Arial"/>
        <family val="2"/>
        <charset val="204"/>
      </rPr>
      <t>(стр.01081 + стр. 01082)</t>
    </r>
  </si>
  <si>
    <t>Прочие облагаемые обороты: (стр. 010811 + стр. 010812)</t>
  </si>
  <si>
    <t>Необлагаемые, не указанные в строке 01021: (стр. 010821 + стр. 010822)</t>
  </si>
  <si>
    <t>Приложение № 3</t>
  </si>
  <si>
    <t>Приложение № 2</t>
  </si>
  <si>
    <t>Перечень оборотов по реализации</t>
  </si>
  <si>
    <t>Налогооблагаемая база</t>
  </si>
  <si>
    <t>Срок действия льготы</t>
  </si>
  <si>
    <t>Обороты по реализации товаров (услуг), освобожденные от налога на добавленную стоимость и облагаемые по нулевой ставке в налоговом периоде</t>
  </si>
  <si>
    <t>Обороты по реализации товаров (услуг), не подлежащие налогообложению (стр. 020 + стр. 030)</t>
  </si>
  <si>
    <t>В соответствии с Налоговым кодексом Республики Узбекистан - всего:</t>
  </si>
  <si>
    <t>Обороты по реализации товаров (услуг), не подлежащие налогообложению в соответствии с другими нормативно-правовыми актами - всего:</t>
  </si>
  <si>
    <t>Реализация услуг по переработке товаров, помещенных под таможенный режим "переработка на таможенной территории"</t>
  </si>
  <si>
    <t>Реализация припасов, вывезенных с территории Республики Узбекистан (топливо и горюче-смазочные материалы, необходимые для обеспечения нормальной эксплуатации воздушных судов)</t>
  </si>
  <si>
    <t>Услуги, непосредственно связанные с перевозкой или транспортировкой товаров, помещенных под таможенную процедуру таможенного транзита при перевозке иностранных товаров от таможенного органа в месте прибытия на территорию Республики Узбекистан до таможенного органа в месте убытия с территории Республики Узбекистан</t>
  </si>
  <si>
    <t>международный транзит грузов</t>
  </si>
  <si>
    <t>международная перевозка пассажиров, багажа, грузов и почты</t>
  </si>
  <si>
    <t>Оборот по реализации услуг, оказываемых населению по водоснабжению, канализации, санитарной очистке, теплоснабжению, включая приобретение таких услуг товариществами собственников жилья от лица населения, а также подразделениями Министерства обороны Республики Узбекистан и Национальной гвардии Республики Узбекистан для населения, проживающего в домах ведомственного жилищного фонда</t>
  </si>
  <si>
    <t>Прочая реализация товаров (услуг), облагаемая НДС по нулевой ставке на основании других нормативно-правовых актов - всего</t>
  </si>
  <si>
    <t>0105</t>
  </si>
  <si>
    <t>реализация основных средств, нематериальных активов, объектов незавершенного строительства</t>
  </si>
  <si>
    <t>Стоимость</t>
  </si>
  <si>
    <t>Приложение № 4</t>
  </si>
  <si>
    <t>№</t>
  </si>
  <si>
    <t>Всего за налоговый период</t>
  </si>
  <si>
    <t xml:space="preserve">Наименование поставщика
</t>
  </si>
  <si>
    <t>Номер счет-фактуры</t>
  </si>
  <si>
    <t>Дата счет-фактуры</t>
  </si>
  <si>
    <t>Из них, не подлежащая отнесению в зачет</t>
  </si>
  <si>
    <t>Реестр счетов-фактур (документов, заменяющих счета-фактуры) по реализованным товарам (услугам)</t>
  </si>
  <si>
    <t>Наименование покупателя</t>
  </si>
  <si>
    <t xml:space="preserve">ИНН покупателя
</t>
  </si>
  <si>
    <t>Номер 
счет-фактуры</t>
  </si>
  <si>
    <t>Дата 
счет-фактуры</t>
  </si>
  <si>
    <t>Стоимость поставки 
(без НДС)</t>
  </si>
  <si>
    <t>Стоимость 
с НДС</t>
  </si>
  <si>
    <t>в том числе, возмещаемые расходы</t>
  </si>
  <si>
    <t>Наименование комитента</t>
  </si>
  <si>
    <t>ИНН комитента</t>
  </si>
  <si>
    <t>Наименование третьего лица</t>
  </si>
  <si>
    <t>ИНН третьего лица</t>
  </si>
  <si>
    <t>Приложение № 5</t>
  </si>
  <si>
    <t>Приложение № 6</t>
  </si>
  <si>
    <t>обороты, облагаемые по ставке 15 %</t>
  </si>
  <si>
    <t>Удельный вес оборотов по реализации товаров (услуг) с начала года:</t>
  </si>
  <si>
    <t>Налоговый период</t>
  </si>
  <si>
    <t>относимая к зачету</t>
  </si>
  <si>
    <t>не относимая к зачету</t>
  </si>
  <si>
    <t>в том числе приходящаяся на:</t>
  </si>
  <si>
    <t>остатки товарно-материальных запасов</t>
  </si>
  <si>
    <t xml:space="preserve">обороты, не облагаемые НДС </t>
  </si>
  <si>
    <t>обороты, облагаемые по ставке 0 % (экспорт товаров за иностранную валюту)</t>
  </si>
  <si>
    <t>01024</t>
  </si>
  <si>
    <t>по оборотам, облагаемым по ставке 15 %</t>
  </si>
  <si>
    <t>по оборотам, облагаемым по ставке 0 % (экспорт товаров за иностранную валюту)</t>
  </si>
  <si>
    <t>Итого с начало года</t>
  </si>
  <si>
    <t>Сумма НДС по приобретенным товарам (услугам) с начало года по реестру покупок</t>
  </si>
  <si>
    <t>01041</t>
  </si>
  <si>
    <t>01042</t>
  </si>
  <si>
    <t>0109</t>
  </si>
  <si>
    <t>* Данное приложение заполняется автоматически.</t>
  </si>
  <si>
    <t>Стоимость 
(без НДС)</t>
  </si>
  <si>
    <t>Сумма НДС, не принятая к зачету в связи с недопоступлением валютной выручки в полном объеме в предыдущем календарьном году</t>
  </si>
  <si>
    <t>по товарам (услугам) при их порчи либо утраты сверх норм естественной убыли, установленных уполномоченным органом в соответствии с законодательством</t>
  </si>
  <si>
    <t>при признании счета-фактуры, выставленного поставщиком, недействительным в порядке, установленном законодательством</t>
  </si>
  <si>
    <t>при утрате статуса налогоплательщика (или получении освобождения от НДС)</t>
  </si>
  <si>
    <t>при возврате налогоплательщику уплаченных им при импорте товаров, помещенных под таможенную процедуру реэкспорта</t>
  </si>
  <si>
    <t>при списании обязательств</t>
  </si>
  <si>
    <t>РАСЧЕТ
суммы налога на добавленную стоимость, принимаемого к зачету *</t>
  </si>
  <si>
    <t>по месту налогового учета (стр. 030 – стр. 0302)</t>
  </si>
  <si>
    <t>04031</t>
  </si>
  <si>
    <t>04032</t>
  </si>
  <si>
    <t>по оборотам, облагаемым по ставке 0 % (экспорт товаров на иностранную валюту) (стр. 0204 + стр. 0304)</t>
  </si>
  <si>
    <t>сумма НДС, не подлежащая отнесению в зачет в связи с недопоступлением валютной выручки в полном объеме (стр. 0403 - стр. 04031)</t>
  </si>
  <si>
    <t>по оборотам, облагаемым по ставке 15 % (стр. 0201 + стр. 0301)</t>
  </si>
  <si>
    <t>Корректировка суммы НДС, при постановке лица, не являвшегося налогоплательщиком, на специальный регистрационный учет в качестве налогоплательщика, а также при отмене освобождения от уплаты НДС (всего строк 0131 - 0132)</t>
  </si>
  <si>
    <t>070</t>
  </si>
  <si>
    <t>100</t>
  </si>
  <si>
    <t>090</t>
  </si>
  <si>
    <t>080</t>
  </si>
  <si>
    <t>Реализация товаров на экспорт в эквиваленте в национальной валюте по курсу, установленному Центральным банком РУз на момент реализации *</t>
  </si>
  <si>
    <t>Поступление валютной выручки от экспорта товаров в эквиваленте в национальной валюте, по курсу, установленному Центральным банком РУз на день отгрузки*</t>
  </si>
  <si>
    <t>облагаемая сумма для предприятий АК "Уздонмахсулот"*</t>
  </si>
  <si>
    <t>по оборотам, не облагаемым НДС</t>
  </si>
  <si>
    <r>
      <t xml:space="preserve">Сумма НДС, принимаемая к зачету по приобретенным товарам (услугам), определяемая посредством пропорционального метода </t>
    </r>
    <r>
      <rPr>
        <sz val="10"/>
        <color rgb="FFFF0000"/>
        <rFont val="Arial"/>
        <family val="2"/>
        <charset val="204"/>
      </rPr>
      <t xml:space="preserve">(стр. 010 – стр 030)   </t>
    </r>
  </si>
  <si>
    <r>
      <t>Сумма НДС, принимаемая к зачету по приобретенным товарам (услугам), определяемая посредством раздельного метода</t>
    </r>
    <r>
      <rPr>
        <sz val="10"/>
        <color indexed="8"/>
        <rFont val="Arial"/>
        <family val="2"/>
        <charset val="204"/>
      </rPr>
      <t xml:space="preserve">
</t>
    </r>
    <r>
      <rPr>
        <sz val="10"/>
        <color rgb="FFFF0000"/>
        <rFont val="Arial"/>
        <family val="2"/>
        <charset val="204"/>
      </rPr>
      <t>(стр. 0301 + стр. 0302 + стр 0303 + стр. 0304)</t>
    </r>
  </si>
  <si>
    <t>Фактическое поступление оплаты в текущем календарьном году за товары, отгруженные на экспорт в предыдущем календарьном году, в эквиваленте 
в национальной валюте по курсу Центрального банка РУз на день отгрузки</t>
  </si>
  <si>
    <t>Поступление валютной выручки за отгурежнный товар на экспорт с начало года (в национальной валюте, по курсу, установленному Центральным банком РУз на день отгрузки)</t>
  </si>
  <si>
    <t>Метод учета объекта налогооблажения</t>
  </si>
  <si>
    <t>пропорциональный</t>
  </si>
  <si>
    <t>раздельный</t>
  </si>
  <si>
    <t>Местонахождение юридического лица</t>
  </si>
  <si>
    <t>Сумма налога на добавленную стоимость (НДС), принитая к зачету на начало налогово периода (стр. 040 Приложения № 3 предыдущего расчета по НДС)</t>
  </si>
  <si>
    <t>Недопоступление валютной выручки от экспорта товаров в эквиваленте в национальной валюте, по курсу, установленному Центральным банком РУз на день отгрузки *</t>
  </si>
  <si>
    <t xml:space="preserve">  
Примечание: 
Дополнительные льготы (строка 030 и далее) заполняются с указанием соответствующих пунктов, вида, даты, номера и наименования нормативно-правового акта. 
* В случае реализации товара на экспорт через комиссионера, поверенного по договору комиссии, поручения налога на добавленную стоимость принимается к зачету в доле от суммы валютной выручки, поступившей на счет комиссионера, поверенного или налогоплательщика.  Хлопкоочистительные заводы в строках 0411 и 0412 условна вводять цифру "1". При этом в качестве подтверждения реализации хлопкового волокна на экспорт хлопкоочистительные заводы представляют наряд ТАО "Хлопкопром" и счет-фактуру, выписанную на основании этого наряда. 
</t>
  </si>
  <si>
    <t>Сумма НДС, не подлежащая отнесению в зачет (стр. 0202 + стр. 0302 + стр. 04032)</t>
  </si>
  <si>
    <t>0471</t>
  </si>
  <si>
    <t>0472</t>
  </si>
  <si>
    <t>0473</t>
  </si>
  <si>
    <t>0474</t>
  </si>
  <si>
    <t>0475</t>
  </si>
  <si>
    <t>0476</t>
  </si>
  <si>
    <t>0477</t>
  </si>
  <si>
    <t>долгосрочные активы, включая приобретенных в 2019 году**</t>
  </si>
  <si>
    <t>0121</t>
  </si>
  <si>
    <t>0122</t>
  </si>
  <si>
    <t>при других случиях, предусмотренных статьей 269 НК РУз</t>
  </si>
  <si>
    <t>Приложение № 7</t>
  </si>
  <si>
    <t xml:space="preserve">по оборотам, облагаемым по ставке 15 % (стр. 0101 / стр. 010 х 100) </t>
  </si>
  <si>
    <t>по оборотам, не облагаемым налогом на добавленную стоимость  (стр. 0102 / стр. 010 х 100)</t>
  </si>
  <si>
    <t xml:space="preserve">по оборотам, облагаемым по ставке 0 % (экспорт товаров на иностранную валюту) (стр. 0104 / стр. 010 х 100) </t>
  </si>
  <si>
    <t>Корректировка налогооблагаемой базы по счетам-фактурам, выписаных по установленной ставке в размере 20 %</t>
  </si>
  <si>
    <t>Обороты по реализации товаров (услуг) в налоговом периоде, всего ((сумма стр. 0101 - 0108) - стр. 0109)</t>
  </si>
  <si>
    <r>
      <t>обороты, облагаемые по ставке 0 % (кроме экспорта товаров),</t>
    </r>
    <r>
      <rPr>
        <sz val="10"/>
        <color rgb="FFFF0000"/>
        <rFont val="Arial"/>
        <family val="2"/>
        <charset val="204"/>
      </rPr>
      <t xml:space="preserve"> а также обороты по оказанию услуг, местом реализации которых не признается территория Республики Узбекистан</t>
    </r>
  </si>
  <si>
    <r>
      <t xml:space="preserve">по оборотам, облагаемым по ставке 0 % (кроме экспорта товаров), </t>
    </r>
    <r>
      <rPr>
        <sz val="10"/>
        <color rgb="FFFF0000"/>
        <rFont val="Arial"/>
        <family val="2"/>
        <charset val="204"/>
      </rPr>
      <t>а также оборотам по оказанию услуг, местом реализации которых не признается территория Республики Узбекистан</t>
    </r>
    <r>
      <rPr>
        <sz val="10"/>
        <color indexed="8"/>
        <rFont val="Arial"/>
        <family val="2"/>
        <charset val="204"/>
      </rPr>
      <t xml:space="preserve"> (стр. 0203 + стр. 0303)</t>
    </r>
  </si>
  <si>
    <r>
      <t>по оборотам, облагаемым по ставке 0 % (кроме экспорта товаров),</t>
    </r>
    <r>
      <rPr>
        <sz val="10"/>
        <color rgb="FFFF0000"/>
        <rFont val="Arial"/>
        <family val="2"/>
        <charset val="204"/>
      </rPr>
      <t xml:space="preserve"> а также оборотам по оказанию услуг, местом реализации которых не признается территория Республики Узбекистан</t>
    </r>
    <r>
      <rPr>
        <sz val="10"/>
        <color indexed="8"/>
        <rFont val="Arial"/>
        <family val="2"/>
        <charset val="204"/>
      </rPr>
      <t xml:space="preserve"> (стр. 0103 / стр. 010 х 100) </t>
    </r>
  </si>
  <si>
    <t>Обороты по оказанию услуг, местом реализации которых не признается территория Республики Узбекистан</t>
  </si>
  <si>
    <t>передача имущества в финансовую аренду (лизинг) ***</t>
  </si>
  <si>
    <t>Итого с начало года на начало налогового периода</t>
  </si>
  <si>
    <t>Фактическое поступление оплаты в текущем налоговом периоде за товары, отгруженные на экспорт в предыдущем налоговом периоде текущего календарьного года (в национальной валюте, по курсу, установленному Центральным банком РУз на день отгрузки)*</t>
  </si>
  <si>
    <t>Корректировка суммы НДС, ранее отнесенная к зачету (всего строк 0101 - 0107)</t>
  </si>
  <si>
    <t>Сумма НДС по оборотам от реализации товаров (услуг) (гр. 4 стр. 010 Приложения № 1)</t>
  </si>
  <si>
    <t>положительная разница между стоимостью, определяемой таможенными органами для исчисления и уплаты НДС при импорте товаров и ценой реализации импортированных товаров без НДС **</t>
  </si>
  <si>
    <t>Обороты по реализации товаров (услуг) с начала года *</t>
  </si>
  <si>
    <t>Реестр счетов-фактур по реализованным товарам (услугам) на основании договора комиссии (поручения)</t>
  </si>
  <si>
    <t>Корректировка суммы НДС, отнесимая к зачету (всего строк 0131 - 0132)</t>
  </si>
  <si>
    <t>по основным средствам, объектам недвижимости и нематериальным активам, в случае указанным статьей 270 НК РУз</t>
  </si>
  <si>
    <t>013</t>
  </si>
  <si>
    <t>0131</t>
  </si>
  <si>
    <t>0132</t>
  </si>
  <si>
    <r>
      <t xml:space="preserve">Сумма НДС по приобретенным товарам (услугам), используемая для расчета суммы НДС, принимаемая к зачету
</t>
    </r>
    <r>
      <rPr>
        <sz val="10"/>
        <color rgb="FFFF0000"/>
        <rFont val="Arial"/>
        <family val="2"/>
        <charset val="204"/>
      </rPr>
      <t>(стр 0111 + стр 012 + стр 013)</t>
    </r>
  </si>
  <si>
    <t xml:space="preserve">по основным средствам, объектам недвижимости и нематериальным активам при использовании их в целях производства и (или) реализации товаров (оказания услуг), обороты по реализации которых освобождены от налогообложения отнесенной ранее к зачету </t>
  </si>
  <si>
    <t>0601</t>
  </si>
  <si>
    <t>0602</t>
  </si>
  <si>
    <t>0603</t>
  </si>
  <si>
    <t>0604</t>
  </si>
  <si>
    <t>0605</t>
  </si>
  <si>
    <t>0606</t>
  </si>
  <si>
    <t>0607</t>
  </si>
  <si>
    <t>110</t>
  </si>
  <si>
    <t>Удельный вес поступления оплаты в текущем налоговом периоде за товары, отгруженные на экспорт в предыдущем налоговом периоде 
(стр. 080 / стр. 070 х 100)</t>
  </si>
  <si>
    <t>по товарам (услугам), используемым для оборота, освобожденного от налогообложения ***</t>
  </si>
  <si>
    <t xml:space="preserve">Сумма НДС по приобретенным товарам (услугам), подлежащая отнесению в зачет (стр. 0401 + стр. 0402 + стр. 04031+ стр 110 - стр. 060) </t>
  </si>
  <si>
    <t>Обороты по реализации товаров (услуг) с начала года (всего строк 0101-0104)</t>
  </si>
  <si>
    <t>по оборотам, облагаемым по ставке 15 % (стр. 020 х стр 0201 Приложения 7)</t>
  </si>
  <si>
    <t>по оборотам, не облагаемым по НДС (стр. 020 х стр 0202 Приложения 7)</t>
  </si>
  <si>
    <r>
      <t xml:space="preserve">по оборотам, облагаемым по ставке 0 % (кроме экспорта товаров), </t>
    </r>
    <r>
      <rPr>
        <sz val="10"/>
        <color rgb="FFFF0000"/>
        <rFont val="Arial"/>
        <family val="2"/>
        <charset val="204"/>
      </rPr>
      <t>а также оборотам по оказанию услуг, местом реализации которых не признается территория Республики Узбекистан</t>
    </r>
    <r>
      <rPr>
        <sz val="10"/>
        <color indexed="8"/>
        <rFont val="Arial"/>
        <family val="2"/>
        <charset val="204"/>
      </rPr>
      <t xml:space="preserve"> (стр. 020 х стр 0203 Приложения 7)</t>
    </r>
  </si>
  <si>
    <t>по оборотам, облагаемым по ставке 0 % (экспорт товаров за иностранную валюту) (стр. 020 х стр 0204 Приложения 7)</t>
  </si>
  <si>
    <r>
      <t xml:space="preserve">по оборотам, облагаемым по ставке 0 % (кроме экспорта товаров), </t>
    </r>
    <r>
      <rPr>
        <sz val="10"/>
        <color rgb="FFFF0000"/>
        <rFont val="Arial"/>
        <family val="2"/>
        <charset val="204"/>
      </rPr>
      <t>а также оборотам по оказанию услуг, местом реализации которых не признается территория Республики Узбекистан</t>
    </r>
  </si>
  <si>
    <t>Сумма налога на добавленную стоимость (НДС), принимаемая к зачету в налоговом периоде (стр. 040 Приложения № 3 - стр. 030 Приложения № 7)</t>
  </si>
  <si>
    <r>
      <t>Реализация товаров (услуг), облагаемых по нулевой ставке, - всего
(стр 041 + стр 042 + стр 043 + стр 044 + стр 045 + стр 046 + стр 047</t>
    </r>
    <r>
      <rPr>
        <sz val="10"/>
        <color rgb="FFFF0000"/>
        <rFont val="Arial"/>
        <family val="2"/>
        <charset val="204"/>
      </rPr>
      <t>)</t>
    </r>
  </si>
  <si>
    <r>
      <t xml:space="preserve">Услуги, непосредственно связанные с международными перевозками, из них: </t>
    </r>
    <r>
      <rPr>
        <sz val="10"/>
        <color rgb="FFFF0000"/>
        <rFont val="Arial"/>
        <family val="2"/>
        <charset val="204"/>
      </rPr>
      <t>(стр. 0451 + стр. 0452)</t>
    </r>
  </si>
  <si>
    <t>Примечание:
* Данное приложение заполняется нарастающим итогом.
** В строке 0122  полностью отображается часть уплаченного НДС, не отнесенная к зачету в 2019 году по основным средствам (недвижимым имуществам), нематериальным активам и объектам незавершенного строительства, приобретенных в 2019 году. 
*** В строке 0601 указывается стоимость товаров (услуг), приобретенных в предыдущем календарьному году, используемых для оборота, освобожденного от налогообложения в текущем календарьным году.</t>
  </si>
  <si>
    <t xml:space="preserve">Товары, облагаемые по нулевой ставке при экспорте, по которым в предыдущем календарьном году не поступала оплата 
(в эквиваленте в национальной валюте по курсу Центрального банка РУз на день отгрузки) </t>
  </si>
  <si>
    <r>
      <t>Сумма НДС, принимаемая к зачету по оборотам от реализации экспортной продукции предыдущего календарьного года, выручка по которым 
поступила в текущем календарьном году</t>
    </r>
    <r>
      <rPr>
        <sz val="10"/>
        <rFont val="Arial"/>
        <family val="2"/>
        <charset val="204"/>
      </rPr>
      <t xml:space="preserve"> (стр. 090 х стр. 100 / 100)</t>
    </r>
  </si>
  <si>
    <r>
      <rPr>
        <b/>
        <sz val="11"/>
        <color rgb="FF000000"/>
        <rFont val="Calibri"/>
        <family val="2"/>
        <charset val="204"/>
      </rPr>
      <t>Примечания:</t>
    </r>
    <r>
      <rPr>
        <b/>
        <i/>
        <sz val="11"/>
        <color indexed="8"/>
        <rFont val="Calibri"/>
        <family val="2"/>
        <charset val="204"/>
      </rPr>
      <t xml:space="preserve"> 
* </t>
    </r>
    <r>
      <rPr>
        <i/>
        <sz val="11"/>
        <color indexed="8"/>
        <rFont val="Calibri"/>
        <family val="2"/>
        <charset val="204"/>
      </rPr>
      <t>Р</t>
    </r>
    <r>
      <rPr>
        <i/>
        <sz val="11"/>
        <color rgb="FF000000"/>
        <rFont val="Calibri"/>
        <family val="2"/>
        <charset val="204"/>
      </rPr>
      <t xml:space="preserve">еестр заполняется по всем счетам-фактурам (документам, заменяющим счета-фактуры), содержащим суммы НДС .
** По импортированным товарам, а также по работам (услугам), полученным от нерезидентов, местом реализации которых является Республика Узбекистан, указывается сумма НДС, фактически уплаченная в бюджет. При этом в графе 3 (ИНН поставщика) вместо ИНН  указывается «norezident»
*** В случае, если оборот налогоплательщика, подлежащих налогообложению, не превышает 5 процентов от общей суммы оборота в текущем налоговом периоде, то налогоплательщик вправе отнести на стоимость приобретенных товаров (услуг) сумму НДС, уплаченную по фактически полученным товарам (услугам), в том числе по долгосрочным активам. При этом, налогоплательщик имеет право указать общую сумму приобретенных товаров (услуг), в том числе сумму НДС в графе 6 данного реестра. </t>
    </r>
  </si>
  <si>
    <t>Реестр счетов-фактур (документов, заменяющих счета-фактуры) по приобретенным товарам (услугам) *</t>
  </si>
  <si>
    <t xml:space="preserve">ИНН поставщика **
</t>
  </si>
  <si>
    <t>Стоимость поставки
(без НДС) ***</t>
  </si>
  <si>
    <t>Руководитель:</t>
  </si>
  <si>
    <t>Дата (дд/мм/гггг)</t>
  </si>
  <si>
    <t xml:space="preserve"> * Ошибка: Сумма отгрузки, указанная в графе 6 приложения № 5 (с вычетом суммы графы 3) не соответствует показателю 
   строки 010 графе 3 (с вычетом в строке 0103 и 0104 в графе 3, в приложения 1) приложения № 1.</t>
  </si>
  <si>
    <t>* Данное приложение заполняется плательщиками, которые ведут деятельность по договорам комиисии (поручения).   
  В строках указываются реквизиты и суммы из счетов-фактур, выставленных по таким контрактам.</t>
  </si>
  <si>
    <t>в том числе, по которым поступила валютная выручка (за отгруженный товар) (стр. 0403 х стр. 01042 Приложения 7 / 100)</t>
  </si>
  <si>
    <t>Примечание:</t>
  </si>
  <si>
    <t>охирги хисобот</t>
  </si>
  <si>
    <t>Приложение № 1</t>
  </si>
  <si>
    <t>(налоговый орган по месту налогового учета)</t>
  </si>
  <si>
    <t>Стоимость 
с НДС *</t>
  </si>
  <si>
    <t>прочая облагаемая реализация (стр. 0102 - стр. 01021 - стр. 01022 - стр. 01023)</t>
  </si>
  <si>
    <r>
      <t xml:space="preserve">Примечания: 
* Для предприятий АК "Уздонмахсулот", осуществляющих реализацию зерна и побочных продуктов и отходов после первичной обработки зерна, чистая выручка уменьшается на обороты 
по реализации зерна государственного ресурса на промышленную переработку предприятиям внутри системы, для которых облагаемым оборотом является наценка. Для зерноперерабатывающих предприятий чистая выручка определяется с учетом особенностей, предусмотренных законодательством. При реализации приобретенных из государственного резерва товаров, по которым установлено государственное регулирование цен, в строке 0102 указывается положительная разница между ценой реализации и ценой приобретения из государственного резерва. В случае реализации хлопкового волокна внутриреспубликанским потребителям по мировым ценам ниже утвержденных прейскурантных цен с налогом на добавленную стоимость, чистая выручка по данным объемам рассчитывается исходя из мировых цен по формуле: мировая цена с учетом скидки - (мировая цена с учетом скидки х 15/115). 
</t>
    </r>
    <r>
      <rPr>
        <i/>
        <sz val="10"/>
        <color rgb="FFFF0000"/>
        <rFont val="Arial"/>
        <family val="2"/>
        <charset val="204"/>
      </rPr>
      <t xml:space="preserve">* Строка 01023 заполняется предприятиями АК "Уздонмахсулот" при производстве муки зерноперерабатывающими предприятиями, у которых облагаемый оборот исчисляется исходя из объемов выручки, за вычетом стоимости зерна отечественного производства. </t>
    </r>
    <r>
      <rPr>
        <i/>
        <sz val="10"/>
        <color rgb="FF7030A0"/>
        <rFont val="Arial"/>
        <family val="2"/>
        <charset val="204"/>
      </rPr>
      <t xml:space="preserve">
</t>
    </r>
    <r>
      <rPr>
        <i/>
        <sz val="10"/>
        <color rgb="FFFF0000"/>
        <rFont val="Arial"/>
        <family val="2"/>
        <charset val="204"/>
      </rPr>
      <t xml:space="preserve">** Строка 0104 заполняется предприятиями-импортерами, осуществляющими торговую деятельность по продаже импортируемых товаров.
*** Юридические лица, деятельность у которых передача имущества в финансовую аренду (лизинг) является основным видом деятельности, сумма оборотов по реализации товаров (услуг) указывается в строке 0102. </t>
    </r>
    <r>
      <rPr>
        <i/>
        <sz val="10"/>
        <color rgb="FF7030A0"/>
        <rFont val="Arial"/>
        <family val="2"/>
        <charset val="204"/>
      </rPr>
      <t xml:space="preserve">
</t>
    </r>
  </si>
  <si>
    <t>Оборот по реализации товаров (услуг), осуществляемых через кассовые аппараты (платежные терминалы), а также банковские услуги указывается в одной строке 
по итогам налогового периода. При этом в графе 3 (ИНН покупателя) указывается ИНН налогоплательщика.</t>
  </si>
  <si>
    <t>Удельный вес поступления валютной выручки (стр. 0412 / стр. 0411 х 100)</t>
  </si>
  <si>
    <t>Сумма НДС, подлежащая уплате в бюджет (к уменьшению), всего (стр. 020 – стр. 010)</t>
  </si>
  <si>
    <t>(отметить знаком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</si>
</sst>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000_ ;[Red]\-#,##0.0000\ "/>
  </numFmts>
  <fonts count="42" x14ac:knownFonts="1">
    <font>
      <sz val="11"/>
      <color indexed="8"/>
      <name val="Calibri"/>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Calibri"/>
      <family val="2"/>
      <charset val="204"/>
    </font>
    <font>
      <sz val="10"/>
      <color indexed="9"/>
      <name val="Arial"/>
      <family val="2"/>
      <charset val="204"/>
    </font>
    <font>
      <sz val="10"/>
      <color indexed="8"/>
      <name val="Arial"/>
      <family val="2"/>
      <charset val="204"/>
    </font>
    <font>
      <b/>
      <sz val="10"/>
      <color indexed="8"/>
      <name val="Arial"/>
      <family val="2"/>
      <charset val="204"/>
    </font>
    <font>
      <sz val="10"/>
      <name val="Arial"/>
      <family val="2"/>
      <charset val="204"/>
    </font>
    <font>
      <sz val="8"/>
      <color indexed="8"/>
      <name val="Arial"/>
      <family val="2"/>
      <charset val="204"/>
    </font>
    <font>
      <sz val="10"/>
      <color theme="0"/>
      <name val="Arial"/>
      <family val="2"/>
      <charset val="204"/>
    </font>
    <font>
      <sz val="10"/>
      <color rgb="FFFF0000"/>
      <name val="Arial"/>
      <family val="2"/>
      <charset val="204"/>
    </font>
    <font>
      <i/>
      <sz val="10"/>
      <color rgb="FFFF0000"/>
      <name val="Arial"/>
      <family val="2"/>
      <charset val="204"/>
    </font>
    <font>
      <b/>
      <sz val="10"/>
      <color rgb="FFFF0000"/>
      <name val="Arial"/>
      <family val="2"/>
      <charset val="204"/>
    </font>
    <font>
      <sz val="10"/>
      <color theme="1"/>
      <name val="Arial"/>
      <family val="2"/>
      <charset val="204"/>
    </font>
    <font>
      <sz val="10"/>
      <name val="Arial Cyr"/>
      <charset val="204"/>
    </font>
    <font>
      <b/>
      <sz val="10"/>
      <color theme="1"/>
      <name val="Arial"/>
      <family val="2"/>
      <charset val="204"/>
    </font>
    <font>
      <b/>
      <sz val="10"/>
      <name val="Arial"/>
      <family val="2"/>
      <charset val="204"/>
    </font>
    <font>
      <b/>
      <i/>
      <sz val="11"/>
      <color indexed="8"/>
      <name val="Calibri"/>
      <family val="2"/>
      <charset val="204"/>
    </font>
    <font>
      <i/>
      <sz val="11"/>
      <color rgb="FF000000"/>
      <name val="Calibri"/>
      <family val="2"/>
      <charset val="204"/>
    </font>
    <font>
      <b/>
      <sz val="11"/>
      <color rgb="FF000000"/>
      <name val="Calibri"/>
      <family val="2"/>
      <charset val="204"/>
    </font>
    <font>
      <sz val="9"/>
      <color indexed="81"/>
      <name val="Tahoma"/>
      <family val="2"/>
      <charset val="204"/>
    </font>
    <font>
      <b/>
      <sz val="9"/>
      <color indexed="81"/>
      <name val="Tahoma"/>
      <family val="2"/>
      <charset val="204"/>
    </font>
    <font>
      <i/>
      <sz val="10"/>
      <color rgb="FF7030A0"/>
      <name val="Arial"/>
      <family val="2"/>
      <charset val="204"/>
    </font>
    <font>
      <i/>
      <sz val="11"/>
      <color indexed="8"/>
      <name val="Calibri"/>
      <family val="2"/>
      <charset val="204"/>
    </font>
    <font>
      <b/>
      <i/>
      <sz val="10"/>
      <name val="Arial"/>
      <family val="2"/>
      <charset val="204"/>
    </font>
    <font>
      <i/>
      <sz val="10"/>
      <name val="Arial"/>
      <family val="2"/>
      <charset val="204"/>
    </font>
    <font>
      <i/>
      <sz val="10"/>
      <color indexed="8"/>
      <name val="Arial"/>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1" fillId="23" borderId="8" applyNumberFormat="0" applyFon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 fillId="0" borderId="0"/>
    <xf numFmtId="0" fontId="29" fillId="0" borderId="0"/>
    <xf numFmtId="0" fontId="1" fillId="0" borderId="0"/>
  </cellStyleXfs>
  <cellXfs count="283">
    <xf numFmtId="0" fontId="0" fillId="0" borderId="0" xfId="0"/>
    <xf numFmtId="0" fontId="20" fillId="0" borderId="0" xfId="0" applyFont="1" applyAlignment="1"/>
    <xf numFmtId="0" fontId="20" fillId="24" borderId="10" xfId="0" applyFont="1" applyFill="1" applyBorder="1" applyAlignment="1">
      <alignment horizontal="left"/>
    </xf>
    <xf numFmtId="0" fontId="20" fillId="0" borderId="0" xfId="0" applyFont="1" applyAlignment="1">
      <alignment vertical="center"/>
    </xf>
    <xf numFmtId="0" fontId="21" fillId="0" borderId="12" xfId="0" applyFont="1" applyBorder="1" applyAlignment="1">
      <alignment horizontal="center" wrapText="1"/>
    </xf>
    <xf numFmtId="0" fontId="20" fillId="0" borderId="0" xfId="0" applyFont="1"/>
    <xf numFmtId="0" fontId="20" fillId="24"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164" fontId="20" fillId="24" borderId="11" xfId="0" applyNumberFormat="1" applyFont="1" applyFill="1" applyBorder="1" applyAlignment="1">
      <alignment horizontal="righ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164" fontId="20" fillId="0" borderId="11" xfId="0" applyNumberFormat="1" applyFont="1" applyFill="1" applyBorder="1" applyAlignment="1">
      <alignment horizontal="right" vertical="center" wrapText="1"/>
    </xf>
    <xf numFmtId="0" fontId="21" fillId="0" borderId="13" xfId="0" applyFont="1" applyBorder="1" applyAlignment="1">
      <alignment horizontal="center" wrapText="1"/>
    </xf>
    <xf numFmtId="0" fontId="20" fillId="0" borderId="11" xfId="0" applyFont="1" applyBorder="1" applyAlignment="1">
      <alignment horizontal="center" vertical="center" wrapText="1"/>
    </xf>
    <xf numFmtId="0" fontId="19" fillId="0" borderId="0" xfId="0" applyFont="1" applyAlignment="1"/>
    <xf numFmtId="0" fontId="21" fillId="0" borderId="14" xfId="0" applyFont="1" applyBorder="1" applyAlignment="1">
      <alignment horizontal="center" vertical="center"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0" fillId="0" borderId="11" xfId="0" applyFont="1" applyBorder="1" applyAlignment="1">
      <alignment horizontal="center" vertical="top" wrapText="1"/>
    </xf>
    <xf numFmtId="164" fontId="20" fillId="0" borderId="11" xfId="0" applyNumberFormat="1" applyFont="1" applyFill="1" applyBorder="1" applyAlignment="1">
      <alignment horizontal="center" vertical="center" wrapText="1"/>
    </xf>
    <xf numFmtId="164" fontId="20" fillId="26" borderId="11" xfId="0" applyNumberFormat="1" applyFont="1" applyFill="1" applyBorder="1" applyAlignment="1">
      <alignment horizontal="right" vertical="center" wrapText="1"/>
    </xf>
    <xf numFmtId="0" fontId="20" fillId="0" borderId="0" xfId="0" applyFont="1" applyFill="1" applyAlignment="1"/>
    <xf numFmtId="0" fontId="20" fillId="24" borderId="11" xfId="0" applyFont="1" applyFill="1" applyBorder="1" applyAlignment="1">
      <alignment horizontal="center" vertical="center"/>
    </xf>
    <xf numFmtId="0" fontId="20" fillId="0" borderId="15" xfId="0" applyFont="1" applyBorder="1" applyAlignment="1">
      <alignment horizontal="right" vertical="center"/>
    </xf>
    <xf numFmtId="0" fontId="20" fillId="0" borderId="0" xfId="0" applyFont="1" applyAlignment="1">
      <alignment horizontal="center"/>
    </xf>
    <xf numFmtId="49" fontId="20" fillId="0" borderId="16" xfId="0" applyNumberFormat="1" applyFont="1" applyBorder="1" applyAlignment="1">
      <alignment horizontal="center" vertical="center" wrapText="1"/>
    </xf>
    <xf numFmtId="49" fontId="20" fillId="0" borderId="11" xfId="0" applyNumberFormat="1" applyFont="1" applyBorder="1" applyAlignment="1">
      <alignment horizontal="center" vertical="center" wrapText="1"/>
    </xf>
    <xf numFmtId="49" fontId="20" fillId="0" borderId="11" xfId="0" applyNumberFormat="1" applyFont="1" applyBorder="1" applyAlignment="1">
      <alignment horizontal="left" vertical="center" wrapText="1"/>
    </xf>
    <xf numFmtId="49" fontId="20" fillId="0" borderId="13" xfId="0" applyNumberFormat="1" applyFont="1" applyBorder="1" applyAlignment="1">
      <alignment horizontal="center" vertical="center" wrapText="1"/>
    </xf>
    <xf numFmtId="0" fontId="19" fillId="0" borderId="0" xfId="0" applyFont="1" applyAlignment="1">
      <alignment vertical="center"/>
    </xf>
    <xf numFmtId="49" fontId="20" fillId="0" borderId="11"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0" fontId="24" fillId="0" borderId="0" xfId="0" applyFont="1"/>
    <xf numFmtId="164" fontId="24" fillId="0" borderId="0" xfId="0" applyNumberFormat="1" applyFont="1"/>
    <xf numFmtId="0" fontId="24" fillId="0" borderId="0" xfId="0" applyFont="1" applyAlignment="1"/>
    <xf numFmtId="164" fontId="24" fillId="0" borderId="0" xfId="0" applyNumberFormat="1" applyFont="1" applyAlignment="1"/>
    <xf numFmtId="49" fontId="20" fillId="0" borderId="11" xfId="0" applyNumberFormat="1" applyFont="1" applyBorder="1" applyAlignment="1">
      <alignment vertical="center" wrapText="1"/>
    </xf>
    <xf numFmtId="164" fontId="20" fillId="25" borderId="11" xfId="0" applyNumberFormat="1" applyFont="1" applyFill="1" applyBorder="1" applyAlignment="1">
      <alignment horizontal="right" vertical="center" wrapText="1"/>
    </xf>
    <xf numFmtId="0" fontId="20" fillId="0" borderId="19"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right" vertical="center"/>
    </xf>
    <xf numFmtId="0" fontId="20" fillId="0" borderId="0" xfId="0" applyFont="1" applyAlignment="1">
      <alignment horizontal="left" vertical="center"/>
    </xf>
    <xf numFmtId="0" fontId="20" fillId="0" borderId="0" xfId="0" applyFont="1" applyFill="1" applyBorder="1" applyAlignment="1">
      <alignment horizontal="center" vertical="center"/>
    </xf>
    <xf numFmtId="0" fontId="20" fillId="0" borderId="0" xfId="0" applyFont="1" applyAlignment="1">
      <alignment horizontal="center" vertical="center"/>
    </xf>
    <xf numFmtId="0" fontId="20" fillId="24" borderId="10" xfId="0" applyFont="1" applyFill="1" applyBorder="1" applyAlignment="1">
      <alignment horizontal="center" vertical="center"/>
    </xf>
    <xf numFmtId="14" fontId="20" fillId="24" borderId="10" xfId="0" applyNumberFormat="1" applyFont="1" applyFill="1" applyBorder="1" applyAlignment="1">
      <alignment horizontal="center" vertical="center"/>
    </xf>
    <xf numFmtId="0" fontId="20" fillId="0" borderId="0" xfId="0" applyFont="1" applyFill="1" applyAlignment="1">
      <alignment horizontal="center" vertical="center"/>
    </xf>
    <xf numFmtId="0" fontId="21" fillId="0" borderId="11" xfId="0" applyFont="1" applyBorder="1" applyAlignment="1">
      <alignment horizontal="center" vertical="center" wrapText="1"/>
    </xf>
    <xf numFmtId="0" fontId="20" fillId="0" borderId="0" xfId="0" applyFont="1" applyAlignment="1">
      <alignment horizontal="left"/>
    </xf>
    <xf numFmtId="0" fontId="20" fillId="0" borderId="0" xfId="0" applyFont="1" applyBorder="1" applyAlignment="1">
      <alignment horizontal="center"/>
    </xf>
    <xf numFmtId="0" fontId="20" fillId="24" borderId="11" xfId="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14" fontId="20" fillId="0" borderId="0" xfId="0" applyNumberFormat="1" applyFont="1" applyFill="1" applyBorder="1" applyAlignment="1">
      <alignment horizontal="center" vertical="center"/>
    </xf>
    <xf numFmtId="0" fontId="20" fillId="0" borderId="0" xfId="0" applyFont="1" applyBorder="1" applyAlignment="1"/>
    <xf numFmtId="0" fontId="20" fillId="0" borderId="18" xfId="0" applyFont="1" applyBorder="1" applyAlignment="1"/>
    <xf numFmtId="0" fontId="21" fillId="0" borderId="0" xfId="0" applyFont="1" applyFill="1" applyBorder="1" applyAlignment="1">
      <alignment vertical="center"/>
    </xf>
    <xf numFmtId="0" fontId="20" fillId="0" borderId="0" xfId="0" applyFont="1" applyBorder="1" applyAlignment="1">
      <alignment horizontal="center" vertical="top"/>
    </xf>
    <xf numFmtId="0" fontId="20" fillId="0" borderId="10" xfId="0" applyFont="1" applyBorder="1" applyAlignment="1">
      <alignment horizontal="center" vertical="top"/>
    </xf>
    <xf numFmtId="0" fontId="20" fillId="0" borderId="0" xfId="0" applyFont="1" applyBorder="1" applyAlignment="1">
      <alignment horizontal="center" wrapText="1"/>
    </xf>
    <xf numFmtId="49" fontId="20" fillId="0" borderId="11" xfId="42" applyNumberFormat="1" applyFont="1" applyBorder="1" applyAlignment="1">
      <alignment horizontal="center" vertical="center" wrapText="1"/>
    </xf>
    <xf numFmtId="0" fontId="22" fillId="0" borderId="0" xfId="0" applyFont="1"/>
    <xf numFmtId="0" fontId="20" fillId="0" borderId="11" xfId="42" applyFont="1" applyBorder="1" applyAlignment="1">
      <alignment horizontal="center" vertical="center" wrapText="1"/>
    </xf>
    <xf numFmtId="49" fontId="21" fillId="0" borderId="11" xfId="42" applyNumberFormat="1" applyFont="1" applyBorder="1" applyAlignment="1">
      <alignment horizontal="center" vertical="center" wrapText="1"/>
    </xf>
    <xf numFmtId="164" fontId="20" fillId="25" borderId="11" xfId="42" applyNumberFormat="1" applyFont="1" applyFill="1" applyBorder="1" applyAlignment="1">
      <alignment horizontal="right" vertical="center" wrapText="1"/>
    </xf>
    <xf numFmtId="0" fontId="20" fillId="0" borderId="0" xfId="0" applyFont="1" applyFill="1" applyBorder="1" applyAlignment="1">
      <alignment horizontal="left"/>
    </xf>
    <xf numFmtId="0" fontId="21" fillId="0" borderId="11" xfId="42" applyFont="1" applyBorder="1" applyAlignment="1">
      <alignment horizontal="center" vertical="center" wrapText="1"/>
    </xf>
    <xf numFmtId="0" fontId="20" fillId="0" borderId="11" xfId="42" applyFont="1" applyBorder="1" applyAlignment="1">
      <alignment vertical="center" wrapText="1"/>
    </xf>
    <xf numFmtId="164" fontId="21" fillId="0" borderId="11" xfId="42" applyNumberFormat="1" applyFont="1" applyFill="1" applyBorder="1" applyAlignment="1">
      <alignment horizontal="center" vertical="center" wrapText="1"/>
    </xf>
    <xf numFmtId="0" fontId="21" fillId="0" borderId="11" xfId="42" applyFont="1" applyFill="1" applyBorder="1" applyAlignment="1">
      <alignment horizontal="center" vertical="center" wrapText="1"/>
    </xf>
    <xf numFmtId="49" fontId="21" fillId="0" borderId="11" xfId="42" applyNumberFormat="1" applyFont="1" applyFill="1" applyBorder="1" applyAlignment="1">
      <alignment horizontal="center" vertical="center" wrapText="1"/>
    </xf>
    <xf numFmtId="164" fontId="20" fillId="24" borderId="11" xfId="42" applyNumberFormat="1" applyFont="1" applyFill="1" applyBorder="1" applyAlignment="1">
      <alignment horizontal="right" vertical="center" wrapText="1"/>
    </xf>
    <xf numFmtId="164" fontId="20" fillId="24" borderId="11" xfId="0" applyNumberFormat="1" applyFont="1" applyFill="1" applyBorder="1" applyAlignment="1" applyProtection="1">
      <alignment horizontal="right" vertical="center" wrapText="1"/>
      <protection hidden="1"/>
    </xf>
    <xf numFmtId="164" fontId="20" fillId="0" borderId="11" xfId="42" applyNumberFormat="1" applyFont="1" applyFill="1" applyBorder="1" applyAlignment="1">
      <alignment horizontal="right" vertical="center" wrapText="1"/>
    </xf>
    <xf numFmtId="164" fontId="20" fillId="25" borderId="13" xfId="42" applyNumberFormat="1" applyFont="1" applyFill="1" applyBorder="1" applyAlignment="1">
      <alignment horizontal="right" vertical="center" wrapText="1"/>
    </xf>
    <xf numFmtId="164" fontId="20" fillId="25" borderId="11" xfId="0" applyNumberFormat="1" applyFont="1" applyFill="1" applyBorder="1" applyAlignment="1">
      <alignment horizontal="right" vertical="center" wrapText="1"/>
    </xf>
    <xf numFmtId="164" fontId="20" fillId="25" borderId="11" xfId="0" applyNumberFormat="1" applyFont="1" applyFill="1" applyBorder="1" applyAlignment="1">
      <alignment horizontal="right" vertical="center" wrapText="1"/>
    </xf>
    <xf numFmtId="165" fontId="20" fillId="24" borderId="11" xfId="42" applyNumberFormat="1" applyFont="1" applyFill="1" applyBorder="1" applyAlignment="1">
      <alignment horizontal="right" vertical="center" wrapText="1"/>
    </xf>
    <xf numFmtId="164" fontId="20" fillId="25" borderId="11" xfId="0" applyNumberFormat="1" applyFont="1" applyFill="1" applyBorder="1" applyAlignment="1">
      <alignment horizontal="right" vertical="center" wrapText="1"/>
    </xf>
    <xf numFmtId="0" fontId="20" fillId="24" borderId="1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xf>
    <xf numFmtId="0" fontId="21" fillId="0" borderId="11" xfId="0" applyFont="1" applyBorder="1" applyAlignment="1">
      <alignment horizontal="center" vertic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2" fillId="0" borderId="0" xfId="43" applyFont="1"/>
    <xf numFmtId="0" fontId="22" fillId="0" borderId="0" xfId="43" applyFont="1" applyAlignment="1">
      <alignment horizontal="center"/>
    </xf>
    <xf numFmtId="0" fontId="22" fillId="0" borderId="0" xfId="43" applyFont="1" applyAlignment="1">
      <alignment horizontal="right"/>
    </xf>
    <xf numFmtId="0" fontId="22" fillId="24" borderId="10" xfId="43" applyFont="1" applyFill="1" applyBorder="1" applyAlignment="1">
      <alignment horizontal="left"/>
    </xf>
    <xf numFmtId="0" fontId="22" fillId="0" borderId="0" xfId="43" applyFont="1" applyFill="1"/>
    <xf numFmtId="0" fontId="30" fillId="0" borderId="0" xfId="43" applyFont="1" applyAlignment="1">
      <alignment horizontal="right"/>
    </xf>
    <xf numFmtId="0" fontId="31" fillId="0" borderId="11" xfId="43" applyFont="1" applyBorder="1" applyAlignment="1">
      <alignment horizontal="center" vertical="center" wrapText="1"/>
    </xf>
    <xf numFmtId="0" fontId="22" fillId="0" borderId="16" xfId="43" applyFont="1" applyFill="1" applyBorder="1" applyAlignment="1">
      <alignment horizontal="center" vertical="center" wrapText="1"/>
    </xf>
    <xf numFmtId="164" fontId="22" fillId="25" borderId="11" xfId="43" applyNumberFormat="1" applyFont="1" applyFill="1" applyBorder="1" applyAlignment="1">
      <alignment horizontal="right" vertical="center" wrapText="1"/>
    </xf>
    <xf numFmtId="164" fontId="22" fillId="24" borderId="11" xfId="43" applyNumberFormat="1" applyFont="1" applyFill="1" applyBorder="1" applyAlignment="1">
      <alignment horizontal="right" vertical="center" wrapText="1"/>
    </xf>
    <xf numFmtId="0" fontId="31" fillId="0" borderId="0" xfId="43" applyFont="1" applyBorder="1" applyAlignment="1">
      <alignment horizontal="left" vertical="center" wrapText="1"/>
    </xf>
    <xf numFmtId="0" fontId="28" fillId="0" borderId="0" xfId="43" applyFont="1" applyAlignment="1"/>
    <xf numFmtId="0" fontId="28" fillId="0" borderId="10" xfId="43" applyFont="1" applyBorder="1" applyAlignment="1"/>
    <xf numFmtId="0" fontId="28" fillId="0" borderId="0" xfId="43" applyFont="1" applyBorder="1"/>
    <xf numFmtId="0" fontId="28" fillId="0" borderId="0" xfId="43" applyFont="1"/>
    <xf numFmtId="0" fontId="28" fillId="0" borderId="19" xfId="42" applyFont="1" applyBorder="1" applyAlignment="1">
      <alignment horizontal="center" vertical="center"/>
    </xf>
    <xf numFmtId="0" fontId="19" fillId="0" borderId="0" xfId="43" applyFont="1"/>
    <xf numFmtId="0" fontId="22" fillId="0" borderId="0" xfId="43" applyFont="1" applyBorder="1"/>
    <xf numFmtId="0" fontId="31" fillId="0" borderId="11" xfId="43" applyFont="1" applyBorder="1" applyAlignment="1">
      <alignment horizontal="center" vertical="top" wrapText="1"/>
    </xf>
    <xf numFmtId="0" fontId="20" fillId="0" borderId="0" xfId="0" applyFont="1" applyBorder="1" applyAlignment="1">
      <alignment horizontal="left" vertical="center" wrapText="1"/>
    </xf>
    <xf numFmtId="0" fontId="31" fillId="0" borderId="11" xfId="43" applyFont="1" applyBorder="1" applyAlignment="1">
      <alignment horizontal="center" vertical="center" wrapText="1"/>
    </xf>
    <xf numFmtId="0" fontId="32" fillId="0" borderId="0" xfId="0" applyFont="1" applyAlignment="1">
      <alignment horizontal="left"/>
    </xf>
    <xf numFmtId="0" fontId="32" fillId="0" borderId="0" xfId="0" applyFont="1" applyAlignment="1">
      <alignment horizontal="left" wrapText="1"/>
    </xf>
    <xf numFmtId="0" fontId="28" fillId="0" borderId="0" xfId="42" applyFont="1" applyBorder="1" applyAlignment="1">
      <alignment horizontal="center" vertical="center"/>
    </xf>
    <xf numFmtId="0" fontId="28" fillId="0" borderId="0" xfId="43" applyFont="1" applyBorder="1" applyAlignment="1"/>
    <xf numFmtId="0" fontId="20" fillId="0" borderId="0" xfId="0" applyFont="1" applyAlignment="1">
      <alignment horizontal="center"/>
    </xf>
    <xf numFmtId="0" fontId="31" fillId="0" borderId="11" xfId="43" applyFont="1" applyBorder="1" applyAlignment="1">
      <alignment horizontal="center" vertical="center" wrapText="1"/>
    </xf>
    <xf numFmtId="0" fontId="30" fillId="0" borderId="13" xfId="43" applyFont="1" applyBorder="1" applyAlignment="1">
      <alignment horizontal="center" vertical="center" wrapText="1"/>
    </xf>
    <xf numFmtId="0" fontId="31" fillId="0" borderId="11" xfId="43" applyFont="1" applyFill="1" applyBorder="1" applyAlignment="1">
      <alignment horizontal="center" vertical="center" wrapText="1"/>
    </xf>
    <xf numFmtId="164" fontId="22" fillId="28" borderId="11" xfId="43" applyNumberFormat="1" applyFont="1" applyFill="1" applyBorder="1" applyAlignment="1">
      <alignment horizontal="right" vertical="center" wrapText="1"/>
    </xf>
    <xf numFmtId="0" fontId="20" fillId="0" borderId="0" xfId="0" applyFont="1" applyBorder="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indent="1"/>
    </xf>
    <xf numFmtId="0" fontId="20" fillId="0" borderId="0" xfId="0" applyFont="1" applyAlignment="1">
      <alignment horizontal="left" vertical="center" indent="5"/>
    </xf>
    <xf numFmtId="4" fontId="20" fillId="0" borderId="0" xfId="0" applyNumberFormat="1" applyFont="1"/>
    <xf numFmtId="4" fontId="22" fillId="0" borderId="0" xfId="0" applyNumberFormat="1" applyFont="1"/>
    <xf numFmtId="0" fontId="20" fillId="0" borderId="15" xfId="44" applyFont="1" applyBorder="1" applyAlignment="1"/>
    <xf numFmtId="0" fontId="20" fillId="0" borderId="0" xfId="44" applyFont="1" applyBorder="1" applyAlignment="1"/>
    <xf numFmtId="0" fontId="20" fillId="0" borderId="15" xfId="44" applyFont="1" applyBorder="1" applyAlignment="1">
      <alignment horizontal="left"/>
    </xf>
    <xf numFmtId="0" fontId="20" fillId="0" borderId="0" xfId="44" applyFont="1" applyBorder="1" applyAlignment="1">
      <alignment horizontal="left"/>
    </xf>
    <xf numFmtId="0" fontId="20" fillId="0" borderId="0" xfId="44" applyFont="1" applyFill="1" applyBorder="1" applyAlignment="1"/>
    <xf numFmtId="0" fontId="20" fillId="0" borderId="0" xfId="44" applyFont="1" applyFill="1" applyBorder="1" applyAlignment="1">
      <alignment horizontal="center"/>
    </xf>
    <xf numFmtId="0" fontId="20" fillId="24" borderId="10" xfId="44" applyFont="1" applyFill="1" applyBorder="1" applyAlignment="1"/>
    <xf numFmtId="0" fontId="20" fillId="0" borderId="20" xfId="44" applyFont="1" applyBorder="1" applyAlignment="1"/>
    <xf numFmtId="0" fontId="20" fillId="0" borderId="10" xfId="44" applyFont="1" applyBorder="1" applyAlignment="1"/>
    <xf numFmtId="0" fontId="20" fillId="0" borderId="22" xfId="0" applyFont="1" applyBorder="1" applyAlignment="1"/>
    <xf numFmtId="0" fontId="20" fillId="0" borderId="19" xfId="0" applyFont="1" applyBorder="1" applyAlignment="1"/>
    <xf numFmtId="0" fontId="20" fillId="0" borderId="23" xfId="0" applyFont="1" applyBorder="1" applyAlignment="1"/>
    <xf numFmtId="0" fontId="20" fillId="0" borderId="15" xfId="44" applyFont="1" applyBorder="1" applyAlignment="1">
      <alignment horizontal="center"/>
    </xf>
    <xf numFmtId="0" fontId="20" fillId="0" borderId="0" xfId="44" applyFont="1" applyBorder="1" applyAlignment="1">
      <alignment horizontal="center"/>
    </xf>
    <xf numFmtId="0" fontId="20" fillId="0" borderId="10" xfId="0" applyFont="1" applyBorder="1" applyAlignment="1"/>
    <xf numFmtId="0" fontId="20" fillId="0" borderId="21" xfId="0" applyFont="1" applyBorder="1" applyAlignment="1"/>
    <xf numFmtId="0" fontId="30" fillId="0" borderId="0" xfId="43" applyFont="1" applyBorder="1" applyAlignment="1">
      <alignment horizontal="left" vertical="center" wrapText="1"/>
    </xf>
    <xf numFmtId="0" fontId="0" fillId="0" borderId="0" xfId="0" applyBorder="1"/>
    <xf numFmtId="0" fontId="22" fillId="0" borderId="11" xfId="43" applyFont="1" applyFill="1" applyBorder="1" applyAlignment="1">
      <alignment horizontal="center" vertical="center" wrapText="1"/>
    </xf>
    <xf numFmtId="164" fontId="20" fillId="0" borderId="0" xfId="0" applyNumberFormat="1" applyFont="1"/>
    <xf numFmtId="0" fontId="20" fillId="29" borderId="0" xfId="0" applyFont="1" applyFill="1"/>
    <xf numFmtId="0" fontId="22" fillId="0" borderId="0" xfId="0" applyFont="1" applyAlignment="1">
      <alignment horizontal="center" vertical="center"/>
    </xf>
    <xf numFmtId="0" fontId="20" fillId="0" borderId="15" xfId="44" applyFont="1" applyBorder="1" applyAlignment="1">
      <alignment horizontal="left"/>
    </xf>
    <xf numFmtId="0" fontId="20" fillId="0" borderId="0" xfId="44" applyFont="1" applyBorder="1" applyAlignment="1">
      <alignment horizontal="left"/>
    </xf>
    <xf numFmtId="0" fontId="20" fillId="0" borderId="0" xfId="0" applyFont="1" applyAlignment="1">
      <alignment horizontal="left" vertical="center" indent="2"/>
    </xf>
    <xf numFmtId="0" fontId="28" fillId="0" borderId="0" xfId="0" applyFont="1"/>
    <xf numFmtId="164" fontId="28" fillId="0" borderId="0" xfId="0" applyNumberFormat="1" applyFont="1"/>
    <xf numFmtId="0" fontId="20" fillId="24" borderId="10" xfId="44" applyFont="1" applyFill="1" applyBorder="1" applyAlignment="1">
      <alignment horizontal="center"/>
    </xf>
    <xf numFmtId="0" fontId="20" fillId="24" borderId="11" xfId="0" applyFont="1" applyFill="1" applyBorder="1" applyAlignment="1">
      <alignment horizontal="center" vertical="center"/>
    </xf>
    <xf numFmtId="0" fontId="20" fillId="0" borderId="15" xfId="44" applyFont="1" applyBorder="1" applyAlignment="1">
      <alignment horizontal="left"/>
    </xf>
    <xf numFmtId="0" fontId="20" fillId="0" borderId="0" xfId="44" applyFont="1" applyBorder="1" applyAlignment="1">
      <alignment horizontal="left"/>
    </xf>
    <xf numFmtId="0" fontId="20" fillId="0" borderId="18" xfId="44" applyFont="1" applyBorder="1" applyAlignment="1">
      <alignment horizontal="left"/>
    </xf>
    <xf numFmtId="0" fontId="20" fillId="0" borderId="0" xfId="0" applyFont="1" applyFill="1" applyBorder="1" applyAlignment="1">
      <alignment horizontal="left" vertical="center"/>
    </xf>
    <xf numFmtId="0" fontId="20" fillId="0" borderId="0" xfId="0" applyFont="1" applyAlignment="1">
      <alignment horizontal="right" vertical="center"/>
    </xf>
    <xf numFmtId="0" fontId="20" fillId="0" borderId="11" xfId="0" applyFont="1" applyFill="1" applyBorder="1" applyAlignment="1">
      <alignment horizontal="center" vertical="center"/>
    </xf>
    <xf numFmtId="0" fontId="21" fillId="0" borderId="2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24" borderId="21" xfId="44" applyFont="1" applyFill="1" applyBorder="1" applyAlignment="1">
      <alignment horizontal="center"/>
    </xf>
    <xf numFmtId="0" fontId="19" fillId="0" borderId="0" xfId="0" applyFont="1" applyAlignment="1">
      <alignment horizontal="center" vertical="center"/>
    </xf>
    <xf numFmtId="0" fontId="20" fillId="24" borderId="10" xfId="0" applyFont="1" applyFill="1" applyBorder="1" applyAlignment="1">
      <alignment horizontal="center" vertical="center"/>
    </xf>
    <xf numFmtId="0" fontId="23" fillId="0" borderId="0" xfId="0" applyFont="1" applyBorder="1" applyAlignment="1">
      <alignment horizontal="center" vertical="top"/>
    </xf>
    <xf numFmtId="0" fontId="20" fillId="0" borderId="0" xfId="0" applyFont="1" applyAlignment="1">
      <alignment horizontal="right" vertical="center" wrapText="1"/>
    </xf>
    <xf numFmtId="0" fontId="23" fillId="0" borderId="0" xfId="0" applyFont="1" applyBorder="1" applyAlignment="1">
      <alignment horizontal="left" vertical="top" indent="4"/>
    </xf>
    <xf numFmtId="0" fontId="21" fillId="0" borderId="0" xfId="0" applyFont="1" applyAlignment="1">
      <alignment horizontal="center" vertical="center"/>
    </xf>
    <xf numFmtId="0" fontId="21" fillId="0" borderId="0" xfId="0" applyFont="1" applyBorder="1" applyAlignment="1">
      <alignment horizontal="right" vertical="center"/>
    </xf>
    <xf numFmtId="0" fontId="20" fillId="0" borderId="0" xfId="0" applyNumberFormat="1" applyFont="1" applyBorder="1" applyAlignment="1">
      <alignment horizontal="right" vertical="center" wrapText="1"/>
    </xf>
    <xf numFmtId="0" fontId="20" fillId="0" borderId="11" xfId="0" applyFont="1" applyBorder="1" applyAlignment="1">
      <alignment horizontal="left" vertical="top" wrapText="1"/>
    </xf>
    <xf numFmtId="0" fontId="20" fillId="0" borderId="0" xfId="0" applyFont="1" applyAlignment="1">
      <alignment horizontal="center"/>
    </xf>
    <xf numFmtId="0" fontId="21" fillId="0" borderId="0" xfId="0" applyFont="1" applyAlignment="1">
      <alignment horizontal="right"/>
    </xf>
    <xf numFmtId="0" fontId="21" fillId="0" borderId="11" xfId="0" applyFont="1" applyFill="1" applyBorder="1" applyAlignment="1">
      <alignment horizontal="center" vertical="center"/>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0" fillId="0" borderId="0" xfId="0" applyFont="1" applyAlignment="1">
      <alignment horizontal="left"/>
    </xf>
    <xf numFmtId="0" fontId="20" fillId="0" borderId="10" xfId="0" applyFont="1" applyBorder="1" applyAlignment="1">
      <alignment horizontal="center"/>
    </xf>
    <xf numFmtId="0" fontId="41" fillId="0" borderId="19" xfId="0" applyFont="1" applyBorder="1" applyAlignment="1">
      <alignment horizontal="left" vertical="center"/>
    </xf>
    <xf numFmtId="0" fontId="20" fillId="0" borderId="24" xfId="0" applyFont="1" applyBorder="1" applyAlignment="1">
      <alignment horizontal="left" vertical="top" wrapText="1"/>
    </xf>
    <xf numFmtId="0" fontId="20" fillId="0" borderId="12" xfId="0" applyFont="1" applyBorder="1" applyAlignment="1">
      <alignment horizontal="left" vertical="top" wrapText="1"/>
    </xf>
    <xf numFmtId="0" fontId="20" fillId="0" borderId="17" xfId="0" applyFont="1" applyBorder="1" applyAlignment="1">
      <alignment horizontal="left" vertical="top" wrapText="1"/>
    </xf>
    <xf numFmtId="0" fontId="23" fillId="0" borderId="19" xfId="0" applyFont="1" applyBorder="1" applyAlignment="1">
      <alignment horizontal="center" vertical="top"/>
    </xf>
    <xf numFmtId="0" fontId="21" fillId="0" borderId="0" xfId="0" applyFont="1" applyAlignment="1">
      <alignment horizontal="right" vertical="center"/>
    </xf>
    <xf numFmtId="0" fontId="22" fillId="0" borderId="11" xfId="0" applyFont="1" applyBorder="1" applyAlignment="1">
      <alignment horizontal="left" vertical="center" wrapText="1"/>
    </xf>
    <xf numFmtId="0" fontId="20" fillId="25" borderId="24" xfId="0" applyFont="1" applyFill="1" applyBorder="1" applyAlignment="1">
      <alignment horizontal="left" vertical="center"/>
    </xf>
    <xf numFmtId="0" fontId="20" fillId="25" borderId="12" xfId="0" applyFont="1" applyFill="1" applyBorder="1" applyAlignment="1">
      <alignment horizontal="left" vertical="center"/>
    </xf>
    <xf numFmtId="0" fontId="20" fillId="25" borderId="17" xfId="0" applyFont="1" applyFill="1" applyBorder="1" applyAlignment="1">
      <alignment horizontal="left" vertical="center"/>
    </xf>
    <xf numFmtId="0" fontId="20" fillId="0" borderId="11" xfId="0" applyFont="1" applyBorder="1" applyAlignment="1">
      <alignment horizontal="left" vertical="center" wrapText="1"/>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1" fillId="0" borderId="24" xfId="0" applyFont="1" applyBorder="1" applyAlignment="1">
      <alignment horizontal="center" wrapText="1"/>
    </xf>
    <xf numFmtId="0" fontId="21" fillId="0" borderId="12"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wrapText="1"/>
    </xf>
    <xf numFmtId="0" fontId="20" fillId="25" borderId="11" xfId="0" applyFont="1" applyFill="1" applyBorder="1" applyAlignment="1">
      <alignment horizontal="left" vertical="center"/>
    </xf>
    <xf numFmtId="164" fontId="37" fillId="0" borderId="19" xfId="0" applyNumberFormat="1" applyFont="1" applyFill="1" applyBorder="1" applyAlignment="1">
      <alignment horizontal="left" vertical="center" wrapText="1"/>
    </xf>
    <xf numFmtId="0" fontId="20" fillId="0" borderId="19" xfId="0" applyFont="1" applyBorder="1" applyAlignment="1">
      <alignment horizontal="center"/>
    </xf>
    <xf numFmtId="0" fontId="28" fillId="0" borderId="11" xfId="0" applyFont="1" applyBorder="1" applyAlignment="1">
      <alignment horizontal="left" vertical="center" wrapText="1"/>
    </xf>
    <xf numFmtId="0" fontId="20" fillId="0" borderId="13" xfId="0" applyFont="1" applyBorder="1" applyAlignment="1">
      <alignment horizontal="left" vertical="center" wrapText="1"/>
    </xf>
    <xf numFmtId="0" fontId="20" fillId="24" borderId="11" xfId="0" applyFont="1" applyFill="1" applyBorder="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8" xfId="0" applyFont="1" applyBorder="1" applyAlignment="1">
      <alignment horizontal="center" wrapText="1"/>
    </xf>
    <xf numFmtId="0" fontId="20" fillId="0" borderId="19" xfId="0" applyFont="1" applyBorder="1" applyAlignment="1">
      <alignment horizontal="left" vertical="center" wrapText="1"/>
    </xf>
    <xf numFmtId="0" fontId="20" fillId="0" borderId="11" xfId="0" applyFont="1" applyFill="1" applyBorder="1" applyAlignment="1">
      <alignment horizontal="left" vertical="center" wrapText="1"/>
    </xf>
    <xf numFmtId="0" fontId="28" fillId="0" borderId="0" xfId="0" applyFont="1" applyAlignment="1">
      <alignment horizontal="center" vertical="center"/>
    </xf>
    <xf numFmtId="0" fontId="25" fillId="0" borderId="24" xfId="0" applyFont="1" applyBorder="1" applyAlignment="1">
      <alignment horizontal="left" vertical="center" wrapText="1"/>
    </xf>
    <xf numFmtId="0" fontId="25" fillId="0" borderId="12" xfId="0" applyFont="1" applyBorder="1" applyAlignment="1">
      <alignment horizontal="left" vertical="center" wrapText="1"/>
    </xf>
    <xf numFmtId="0" fontId="25" fillId="0" borderId="17" xfId="0" applyFont="1" applyBorder="1" applyAlignment="1">
      <alignment horizontal="left" vertical="center" wrapText="1"/>
    </xf>
    <xf numFmtId="0" fontId="20" fillId="0" borderId="2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7" xfId="0" applyFont="1" applyBorder="1" applyAlignment="1">
      <alignment horizontal="left" vertical="center" wrapText="1"/>
    </xf>
    <xf numFmtId="0" fontId="20" fillId="0" borderId="24"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0" fillId="0" borderId="24" xfId="42" applyFont="1" applyBorder="1" applyAlignment="1">
      <alignment horizontal="left" vertical="center" wrapText="1"/>
    </xf>
    <xf numFmtId="0" fontId="20" fillId="0" borderId="12" xfId="42" applyFont="1" applyBorder="1" applyAlignment="1">
      <alignment horizontal="left" vertical="center" wrapText="1"/>
    </xf>
    <xf numFmtId="0" fontId="20" fillId="0" borderId="17" xfId="42" applyFont="1" applyBorder="1" applyAlignment="1">
      <alignment horizontal="left" vertical="center" wrapText="1"/>
    </xf>
    <xf numFmtId="0" fontId="20" fillId="0" borderId="24" xfId="42" applyFont="1" applyFill="1" applyBorder="1" applyAlignment="1">
      <alignment horizontal="left" vertical="center" wrapText="1"/>
    </xf>
    <xf numFmtId="0" fontId="20" fillId="0" borderId="12" xfId="42" applyFont="1" applyFill="1" applyBorder="1" applyAlignment="1">
      <alignment horizontal="left" vertical="center" wrapText="1"/>
    </xf>
    <xf numFmtId="0" fontId="20" fillId="0" borderId="17" xfId="42" applyFont="1" applyFill="1" applyBorder="1" applyAlignment="1">
      <alignment horizontal="left" vertical="center" wrapText="1"/>
    </xf>
    <xf numFmtId="0" fontId="20" fillId="0" borderId="11" xfId="42" applyFont="1" applyFill="1" applyBorder="1" applyAlignment="1">
      <alignment horizontal="left" vertical="center" wrapText="1"/>
    </xf>
    <xf numFmtId="0" fontId="21" fillId="0" borderId="11" xfId="0" applyFont="1" applyBorder="1" applyAlignment="1">
      <alignment horizontal="center" vertical="center"/>
    </xf>
    <xf numFmtId="0" fontId="21" fillId="0" borderId="11" xfId="0" applyFont="1" applyBorder="1" applyAlignment="1">
      <alignment horizontal="center" wrapText="1"/>
    </xf>
    <xf numFmtId="0" fontId="21" fillId="0" borderId="13" xfId="0" applyFont="1" applyBorder="1" applyAlignment="1">
      <alignment horizontal="center" wrapText="1"/>
    </xf>
    <xf numFmtId="0" fontId="20" fillId="0" borderId="13" xfId="42" applyFont="1" applyFill="1" applyBorder="1" applyAlignment="1">
      <alignment horizontal="left" vertical="center" wrapText="1"/>
    </xf>
    <xf numFmtId="0" fontId="20" fillId="27" borderId="24" xfId="42" applyFont="1" applyFill="1" applyBorder="1" applyAlignment="1">
      <alignment horizontal="left" vertical="center" wrapText="1"/>
    </xf>
    <xf numFmtId="0" fontId="20" fillId="27" borderId="12" xfId="42" applyFont="1" applyFill="1" applyBorder="1" applyAlignment="1">
      <alignment horizontal="left" vertical="center" wrapText="1"/>
    </xf>
    <xf numFmtId="0" fontId="20" fillId="27" borderId="17" xfId="42" applyFont="1" applyFill="1" applyBorder="1" applyAlignment="1">
      <alignment horizontal="left" vertical="center" wrapText="1"/>
    </xf>
    <xf numFmtId="0" fontId="25" fillId="0" borderId="19" xfId="0" applyFont="1" applyBorder="1" applyAlignment="1">
      <alignment horizontal="left" vertical="center" wrapText="1"/>
    </xf>
    <xf numFmtId="0" fontId="22" fillId="0" borderId="0" xfId="43" applyFont="1" applyAlignment="1">
      <alignment horizontal="right" vertical="center" wrapText="1"/>
    </xf>
    <xf numFmtId="0" fontId="31" fillId="0" borderId="0" xfId="43" applyFont="1" applyAlignment="1">
      <alignment horizontal="right"/>
    </xf>
    <xf numFmtId="0" fontId="31" fillId="0" borderId="10" xfId="43" applyFont="1" applyBorder="1" applyAlignment="1">
      <alignment horizontal="center" vertical="center" wrapText="1"/>
    </xf>
    <xf numFmtId="0" fontId="31" fillId="0" borderId="11" xfId="43" applyFont="1" applyBorder="1" applyAlignment="1">
      <alignment horizontal="center" vertical="center" wrapText="1"/>
    </xf>
    <xf numFmtId="2" fontId="31" fillId="0" borderId="11" xfId="43" applyNumberFormat="1" applyFont="1" applyFill="1" applyBorder="1" applyAlignment="1">
      <alignment horizontal="center" vertical="center" wrapText="1"/>
    </xf>
    <xf numFmtId="0" fontId="31" fillId="0" borderId="11" xfId="43" applyFont="1" applyBorder="1" applyAlignment="1">
      <alignment horizontal="center" vertical="center"/>
    </xf>
    <xf numFmtId="0" fontId="31" fillId="0" borderId="13" xfId="43" applyFont="1" applyBorder="1" applyAlignment="1">
      <alignment horizontal="center" vertical="center" wrapText="1"/>
    </xf>
    <xf numFmtId="0" fontId="31" fillId="0" borderId="16" xfId="43" applyFont="1" applyBorder="1" applyAlignment="1">
      <alignment horizontal="center" vertical="center" wrapText="1"/>
    </xf>
    <xf numFmtId="0" fontId="31" fillId="0" borderId="23" xfId="43" applyFont="1" applyBorder="1" applyAlignment="1">
      <alignment horizontal="center" vertical="center" wrapText="1"/>
    </xf>
    <xf numFmtId="0" fontId="31" fillId="0" borderId="21" xfId="43" applyFont="1" applyBorder="1" applyAlignment="1">
      <alignment horizontal="center" vertical="center" wrapText="1"/>
    </xf>
    <xf numFmtId="0" fontId="28" fillId="0" borderId="19" xfId="43" applyFont="1" applyBorder="1" applyAlignment="1">
      <alignment horizontal="center" vertical="top"/>
    </xf>
    <xf numFmtId="0" fontId="28" fillId="0" borderId="0" xfId="43" applyFont="1" applyBorder="1" applyAlignment="1">
      <alignment horizontal="left"/>
    </xf>
    <xf numFmtId="0" fontId="31" fillId="0" borderId="11" xfId="43" applyFont="1" applyBorder="1" applyAlignment="1">
      <alignment horizontal="center" vertical="top" wrapText="1"/>
    </xf>
    <xf numFmtId="0" fontId="31" fillId="0" borderId="24" xfId="43" applyFont="1" applyFill="1" applyBorder="1" applyAlignment="1">
      <alignment horizontal="left" vertical="center" wrapText="1" indent="1"/>
    </xf>
    <xf numFmtId="0" fontId="31" fillId="0" borderId="12" xfId="43" applyFont="1" applyFill="1" applyBorder="1" applyAlignment="1">
      <alignment horizontal="left" vertical="center" wrapText="1" indent="1"/>
    </xf>
    <xf numFmtId="0" fontId="31" fillId="0" borderId="17" xfId="43" applyFont="1" applyFill="1" applyBorder="1" applyAlignment="1">
      <alignment horizontal="left" vertical="center" wrapText="1" indent="1"/>
    </xf>
    <xf numFmtId="0" fontId="32" fillId="0" borderId="0" xfId="0" applyFont="1" applyAlignment="1">
      <alignment horizontal="left" vertical="center" wrapText="1"/>
    </xf>
    <xf numFmtId="0" fontId="28" fillId="24" borderId="10" xfId="43" applyFont="1" applyFill="1" applyBorder="1" applyAlignment="1">
      <alignment horizontal="left" indent="1"/>
    </xf>
    <xf numFmtId="0" fontId="28" fillId="0" borderId="0" xfId="43" applyFont="1" applyAlignment="1">
      <alignment horizontal="right" vertical="center"/>
    </xf>
    <xf numFmtId="0" fontId="30" fillId="0" borderId="24" xfId="43" applyFont="1" applyBorder="1" applyAlignment="1">
      <alignment horizontal="center" vertical="center" wrapText="1"/>
    </xf>
    <xf numFmtId="0" fontId="30" fillId="0" borderId="17" xfId="43" applyFont="1" applyBorder="1" applyAlignment="1">
      <alignment horizontal="center" vertical="center" wrapText="1"/>
    </xf>
    <xf numFmtId="0" fontId="28" fillId="0" borderId="0" xfId="43" applyFont="1" applyAlignment="1">
      <alignment horizontal="left"/>
    </xf>
    <xf numFmtId="0" fontId="30" fillId="0" borderId="0" xfId="43" applyFont="1" applyAlignment="1">
      <alignment horizontal="center" vertical="center" wrapText="1"/>
    </xf>
    <xf numFmtId="0" fontId="30" fillId="0" borderId="0" xfId="43" applyFont="1" applyAlignment="1">
      <alignment horizontal="center" vertical="center"/>
    </xf>
    <xf numFmtId="0" fontId="30" fillId="0" borderId="13" xfId="43" applyFont="1" applyBorder="1" applyAlignment="1">
      <alignment horizontal="center" vertical="center" wrapText="1"/>
    </xf>
    <xf numFmtId="0" fontId="30" fillId="0" borderId="16" xfId="43" applyFont="1" applyBorder="1" applyAlignment="1">
      <alignment horizontal="center" vertical="center" wrapText="1"/>
    </xf>
    <xf numFmtId="0" fontId="30" fillId="0" borderId="11" xfId="43" applyFont="1" applyBorder="1" applyAlignment="1">
      <alignment horizontal="center" vertical="center" wrapText="1"/>
    </xf>
    <xf numFmtId="0" fontId="28" fillId="0" borderId="0" xfId="43" applyFont="1" applyBorder="1" applyAlignment="1">
      <alignment horizontal="left" vertical="center" wrapText="1"/>
    </xf>
    <xf numFmtId="0" fontId="40" fillId="0" borderId="0" xfId="43" applyFont="1" applyBorder="1" applyAlignment="1">
      <alignment horizontal="left" vertical="center" wrapText="1"/>
    </xf>
    <xf numFmtId="0" fontId="39" fillId="0" borderId="0" xfId="43" applyFont="1" applyAlignment="1">
      <alignment horizontal="left" vertical="center" wrapText="1"/>
    </xf>
    <xf numFmtId="0" fontId="30" fillId="0" borderId="23" xfId="43" applyFont="1" applyBorder="1" applyAlignment="1">
      <alignment horizontal="center" vertical="center" wrapText="1"/>
    </xf>
    <xf numFmtId="0" fontId="30" fillId="0" borderId="18" xfId="43" applyFont="1" applyBorder="1" applyAlignment="1">
      <alignment horizontal="center" vertical="center" wrapText="1"/>
    </xf>
    <xf numFmtId="0" fontId="0" fillId="0" borderId="0" xfId="0" applyAlignment="1">
      <alignment horizontal="center" wrapText="1"/>
    </xf>
    <xf numFmtId="0" fontId="30" fillId="0" borderId="11" xfId="43" applyFont="1" applyBorder="1" applyAlignment="1">
      <alignment horizontal="left" vertical="center" wrapText="1"/>
    </xf>
    <xf numFmtId="0" fontId="31" fillId="0" borderId="0" xfId="43" applyFont="1" applyAlignment="1">
      <alignment horizontal="left" vertical="center" wrapText="1"/>
    </xf>
    <xf numFmtId="0" fontId="27" fillId="0" borderId="19" xfId="43" applyFont="1" applyBorder="1" applyAlignment="1">
      <alignment horizontal="left" vertical="center" wrapText="1"/>
    </xf>
    <xf numFmtId="0" fontId="30" fillId="0" borderId="19" xfId="43" applyFont="1" applyBorder="1" applyAlignment="1">
      <alignment horizontal="left" vertical="center" wrapText="1"/>
    </xf>
    <xf numFmtId="0" fontId="30" fillId="0" borderId="24" xfId="43" applyFont="1" applyBorder="1" applyAlignment="1">
      <alignment horizontal="left" vertical="center" wrapText="1"/>
    </xf>
    <xf numFmtId="0" fontId="30" fillId="0" borderId="17" xfId="43" applyFont="1" applyBorder="1" applyAlignment="1">
      <alignment horizontal="left" vertical="center" wrapText="1"/>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27" fillId="0" borderId="0" xfId="0" applyFont="1" applyAlignment="1">
      <alignment horizontal="left" vertical="center"/>
    </xf>
  </cellXfs>
  <cellStyles count="4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2" xr:uid="{00000000-0005-0000-0000-000024000000}"/>
    <cellStyle name="Обычный_10006ru" xfId="43" xr:uid="{00000000-0005-0000-0000-000025000000}"/>
    <cellStyle name="Обычный_ru" xfId="44" xr:uid="{E4635FFB-9F32-4175-9326-19C143F5D2F5}"/>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209550</xdr:colOff>
      <xdr:row>9</xdr:row>
      <xdr:rowOff>9525</xdr:rowOff>
    </xdr:from>
    <xdr:to>
      <xdr:col>4</xdr:col>
      <xdr:colOff>409575</xdr:colOff>
      <xdr:row>9</xdr:row>
      <xdr:rowOff>152400</xdr:rowOff>
    </xdr:to>
    <xdr:sp macro="" textlink="">
      <xdr:nvSpPr>
        <xdr:cNvPr id="2" name="Прямоугольник 1">
          <a:extLst>
            <a:ext uri="{FF2B5EF4-FFF2-40B4-BE49-F238E27FC236}">
              <a16:creationId xmlns:a16="http://schemas.microsoft.com/office/drawing/2014/main" id="{00000000-0008-0000-0000-000002000000}"/>
            </a:ext>
          </a:extLst>
        </xdr:cNvPr>
        <xdr:cNvSpPr/>
      </xdr:nvSpPr>
      <xdr:spPr>
        <a:xfrm>
          <a:off x="4581525" y="1524000"/>
          <a:ext cx="200025" cy="142875"/>
        </a:xfrm>
        <a:prstGeom prst="rect">
          <a:avLst/>
        </a:prstGeom>
        <a:solidFill>
          <a:srgbClr val="FFFF66"/>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5</xdr:col>
      <xdr:colOff>581025</xdr:colOff>
      <xdr:row>9</xdr:row>
      <xdr:rowOff>9525</xdr:rowOff>
    </xdr:from>
    <xdr:to>
      <xdr:col>6</xdr:col>
      <xdr:colOff>171450</xdr:colOff>
      <xdr:row>9</xdr:row>
      <xdr:rowOff>152400</xdr:rowOff>
    </xdr:to>
    <xdr:sp macro="" textlink="">
      <xdr:nvSpPr>
        <xdr:cNvPr id="5" name="Прямоугольник 4">
          <a:extLst>
            <a:ext uri="{FF2B5EF4-FFF2-40B4-BE49-F238E27FC236}">
              <a16:creationId xmlns:a16="http://schemas.microsoft.com/office/drawing/2014/main" id="{00000000-0008-0000-0000-000005000000}"/>
            </a:ext>
          </a:extLst>
        </xdr:cNvPr>
        <xdr:cNvSpPr/>
      </xdr:nvSpPr>
      <xdr:spPr>
        <a:xfrm>
          <a:off x="6286500" y="1524000"/>
          <a:ext cx="200025" cy="142875"/>
        </a:xfrm>
        <a:prstGeom prst="rect">
          <a:avLst/>
        </a:prstGeom>
        <a:solidFill>
          <a:srgbClr val="FFFF66"/>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34"/>
  <sheetViews>
    <sheetView tabSelected="1" workbookViewId="0">
      <selection activeCell="B23" sqref="B23:E23"/>
    </sheetView>
  </sheetViews>
  <sheetFormatPr defaultRowHeight="12.75" x14ac:dyDescent="0.2"/>
  <cols>
    <col min="1" max="1" width="8.42578125" style="1" customWidth="1"/>
    <col min="2" max="2" width="18.5703125" style="1" customWidth="1"/>
    <col min="3" max="3" width="8.140625" style="1" customWidth="1"/>
    <col min="4" max="4" width="14.7109375" style="1" customWidth="1"/>
    <col min="5" max="5" width="17.85546875" style="1" customWidth="1"/>
    <col min="6" max="6" width="9.140625" style="1" customWidth="1"/>
    <col min="7" max="7" width="9" style="1" customWidth="1"/>
    <col min="8" max="8" width="12.28515625" style="1" customWidth="1"/>
    <col min="9" max="9" width="2.85546875" style="1" customWidth="1"/>
    <col min="10" max="10" width="3.7109375" style="1" customWidth="1"/>
    <col min="11" max="11" width="3.28515625" style="1" customWidth="1"/>
    <col min="12" max="12" width="3.85546875" style="1" customWidth="1"/>
    <col min="13" max="13" width="8.42578125" style="1" customWidth="1"/>
    <col min="14" max="14" width="8.28515625" style="1" customWidth="1"/>
    <col min="15" max="16384" width="9.140625" style="1"/>
  </cols>
  <sheetData>
    <row r="1" spans="1:14" ht="8.1" customHeight="1" x14ac:dyDescent="0.2">
      <c r="A1" s="31" t="s">
        <v>0</v>
      </c>
      <c r="B1" s="46"/>
      <c r="C1" s="46"/>
      <c r="D1" s="46"/>
      <c r="E1" s="46"/>
      <c r="F1" s="46"/>
      <c r="G1" s="46"/>
      <c r="H1" s="46"/>
      <c r="I1" s="46"/>
      <c r="J1" s="46"/>
      <c r="K1" s="46"/>
      <c r="L1" s="46"/>
      <c r="M1" s="46"/>
      <c r="N1" s="166"/>
    </row>
    <row r="2" spans="1:14" ht="15" customHeight="1" x14ac:dyDescent="0.2">
      <c r="B2" s="43" t="s">
        <v>110</v>
      </c>
      <c r="C2" s="47"/>
      <c r="D2" s="158" t="s">
        <v>113</v>
      </c>
      <c r="E2" s="158"/>
      <c r="F2" s="158"/>
      <c r="G2" s="158"/>
      <c r="H2" s="47"/>
      <c r="I2" s="60"/>
      <c r="J2" s="172" t="s">
        <v>114</v>
      </c>
      <c r="K2" s="172"/>
      <c r="L2" s="172"/>
      <c r="M2" s="60"/>
      <c r="N2" s="166"/>
    </row>
    <row r="3" spans="1:14" ht="3.95" customHeight="1" x14ac:dyDescent="0.2">
      <c r="A3" s="31"/>
      <c r="B3" s="46"/>
      <c r="C3" s="46"/>
      <c r="D3" s="46"/>
      <c r="E3" s="46"/>
      <c r="F3" s="46"/>
      <c r="G3" s="46"/>
      <c r="H3" s="46"/>
      <c r="I3" s="46"/>
      <c r="J3" s="46"/>
      <c r="K3" s="46"/>
      <c r="L3" s="46"/>
      <c r="M3" s="46"/>
      <c r="N3" s="166"/>
    </row>
    <row r="4" spans="1:14" x14ac:dyDescent="0.2">
      <c r="A4" s="31"/>
      <c r="B4" s="43" t="s">
        <v>115</v>
      </c>
      <c r="C4" s="24"/>
      <c r="D4" s="24"/>
      <c r="E4" s="25" t="s">
        <v>192</v>
      </c>
      <c r="F4" s="24"/>
      <c r="G4" s="53"/>
      <c r="H4" s="3" t="s">
        <v>116</v>
      </c>
      <c r="J4" s="153"/>
      <c r="K4" s="153"/>
      <c r="L4" s="153"/>
      <c r="M4" s="119" t="s">
        <v>117</v>
      </c>
      <c r="N4" s="166"/>
    </row>
    <row r="5" spans="1:14" x14ac:dyDescent="0.2">
      <c r="A5" s="31"/>
      <c r="B5" s="170" t="s">
        <v>119</v>
      </c>
      <c r="C5" s="170"/>
      <c r="D5" s="170"/>
      <c r="E5" s="170"/>
      <c r="F5" s="170"/>
      <c r="G5" s="170"/>
      <c r="H5" s="41"/>
      <c r="I5" s="41"/>
      <c r="J5" s="41"/>
      <c r="K5" s="119"/>
      <c r="L5" s="119"/>
      <c r="M5" s="41"/>
      <c r="N5" s="166"/>
    </row>
    <row r="6" spans="1:14" ht="6.75" customHeight="1" x14ac:dyDescent="0.2">
      <c r="A6" s="31"/>
      <c r="B6" s="61"/>
      <c r="C6" s="61"/>
      <c r="D6" s="61"/>
      <c r="E6" s="61"/>
      <c r="F6" s="61"/>
      <c r="G6" s="61"/>
      <c r="H6" s="41"/>
      <c r="I6" s="41"/>
      <c r="J6" s="41"/>
      <c r="K6" s="119"/>
      <c r="L6" s="119"/>
      <c r="M6" s="41"/>
      <c r="N6" s="166"/>
    </row>
    <row r="7" spans="1:14" ht="27.75" customHeight="1" x14ac:dyDescent="0.2">
      <c r="A7" s="31"/>
      <c r="B7" s="171" t="s">
        <v>118</v>
      </c>
      <c r="C7" s="171"/>
      <c r="D7" s="171"/>
      <c r="E7" s="171"/>
      <c r="F7" s="171"/>
      <c r="G7" s="171"/>
      <c r="H7" s="171"/>
      <c r="I7" s="171"/>
      <c r="J7" s="171"/>
      <c r="K7" s="171"/>
      <c r="L7" s="171"/>
      <c r="M7" s="171"/>
      <c r="N7" s="166"/>
    </row>
    <row r="8" spans="1:14" ht="12.75" customHeight="1" x14ac:dyDescent="0.2">
      <c r="A8" s="31"/>
      <c r="B8" s="173" t="s">
        <v>120</v>
      </c>
      <c r="C8" s="173"/>
      <c r="D8" s="173"/>
      <c r="E8" s="167"/>
      <c r="F8" s="167"/>
      <c r="G8" s="167"/>
      <c r="H8" s="167"/>
      <c r="I8" s="55"/>
      <c r="J8" s="55"/>
      <c r="K8" s="55"/>
      <c r="L8" s="55"/>
      <c r="M8" s="54"/>
      <c r="N8" s="166"/>
    </row>
    <row r="9" spans="1:14" s="23" customFormat="1" ht="3.95" customHeight="1" x14ac:dyDescent="0.2">
      <c r="A9" s="31"/>
      <c r="B9" s="49"/>
      <c r="C9" s="49"/>
      <c r="D9" s="49"/>
      <c r="E9" s="49"/>
      <c r="F9" s="49"/>
      <c r="G9" s="49"/>
      <c r="H9" s="49"/>
      <c r="I9" s="49"/>
      <c r="J9" s="49"/>
      <c r="K9" s="49"/>
      <c r="L9" s="49"/>
      <c r="M9" s="49"/>
      <c r="N9" s="166"/>
    </row>
    <row r="10" spans="1:14" ht="12.75" customHeight="1" x14ac:dyDescent="0.2">
      <c r="A10" s="31"/>
      <c r="B10" s="158" t="s">
        <v>235</v>
      </c>
      <c r="C10" s="158"/>
      <c r="D10" s="158"/>
      <c r="E10" s="122" t="s">
        <v>236</v>
      </c>
      <c r="F10" s="46"/>
      <c r="G10" s="149" t="s">
        <v>237</v>
      </c>
      <c r="I10" s="3" t="s">
        <v>321</v>
      </c>
      <c r="K10" s="3"/>
      <c r="L10" s="3"/>
      <c r="M10" s="3"/>
      <c r="N10" s="166"/>
    </row>
    <row r="11" spans="1:14" ht="3.75" customHeight="1" x14ac:dyDescent="0.2">
      <c r="A11" s="31"/>
      <c r="B11" s="120"/>
      <c r="C11" s="120"/>
      <c r="D11" s="120"/>
      <c r="E11" s="46"/>
      <c r="F11" s="46"/>
      <c r="G11" s="46"/>
      <c r="H11" s="46"/>
      <c r="I11" s="46"/>
      <c r="J11" s="42"/>
      <c r="K11" s="121"/>
      <c r="L11" s="121"/>
      <c r="M11" s="121"/>
      <c r="N11" s="166"/>
    </row>
    <row r="12" spans="1:14" ht="17.25" customHeight="1" x14ac:dyDescent="0.2">
      <c r="A12" s="31"/>
      <c r="B12" s="169" t="s">
        <v>238</v>
      </c>
      <c r="C12" s="158"/>
      <c r="D12" s="158"/>
      <c r="E12" s="167"/>
      <c r="F12" s="167"/>
      <c r="G12" s="167"/>
      <c r="H12" s="167"/>
      <c r="I12" s="55"/>
      <c r="J12" s="55"/>
      <c r="K12" s="55"/>
      <c r="L12" s="55"/>
      <c r="M12" s="56"/>
      <c r="N12" s="166"/>
    </row>
    <row r="13" spans="1:14" ht="3.95" customHeight="1" x14ac:dyDescent="0.2">
      <c r="A13" s="31"/>
      <c r="B13" s="46"/>
      <c r="C13" s="46"/>
      <c r="D13" s="46"/>
      <c r="E13" s="46"/>
      <c r="F13" s="46"/>
      <c r="G13" s="46"/>
      <c r="H13" s="46"/>
      <c r="I13" s="46"/>
      <c r="J13" s="46"/>
      <c r="K13" s="46"/>
      <c r="L13" s="46"/>
      <c r="M13" s="46"/>
      <c r="N13" s="166"/>
    </row>
    <row r="14" spans="1:14" x14ac:dyDescent="0.2">
      <c r="A14" s="31"/>
      <c r="B14" s="158" t="s">
        <v>121</v>
      </c>
      <c r="C14" s="158"/>
      <c r="D14" s="158"/>
      <c r="E14" s="167"/>
      <c r="F14" s="167"/>
      <c r="G14" s="167"/>
      <c r="H14" s="167"/>
      <c r="I14" s="55"/>
      <c r="J14" s="55"/>
      <c r="K14" s="55"/>
      <c r="L14" s="55"/>
      <c r="M14" s="56"/>
      <c r="N14" s="166"/>
    </row>
    <row r="15" spans="1:14" ht="3.95" customHeight="1" x14ac:dyDescent="0.2">
      <c r="A15" s="31"/>
      <c r="B15" s="46"/>
      <c r="C15" s="46"/>
      <c r="D15" s="46"/>
      <c r="E15" s="46"/>
      <c r="F15" s="46"/>
      <c r="G15" s="46"/>
      <c r="H15" s="46"/>
      <c r="I15" s="46"/>
      <c r="J15" s="46"/>
      <c r="K15" s="46"/>
      <c r="L15" s="46"/>
      <c r="M15" s="46"/>
      <c r="N15" s="166"/>
    </row>
    <row r="16" spans="1:14" ht="15" customHeight="1" x14ac:dyDescent="0.2">
      <c r="A16" s="31"/>
      <c r="B16" s="169" t="s">
        <v>122</v>
      </c>
      <c r="C16" s="158"/>
      <c r="D16" s="158"/>
      <c r="E16" s="48"/>
      <c r="G16" s="57"/>
      <c r="H16" s="163" t="s">
        <v>123</v>
      </c>
      <c r="I16" s="164"/>
      <c r="J16" s="159" t="s">
        <v>124</v>
      </c>
      <c r="K16" s="159"/>
      <c r="L16" s="45"/>
      <c r="M16" s="46"/>
      <c r="N16" s="166"/>
    </row>
    <row r="17" spans="1:14" ht="3.95" customHeight="1" x14ac:dyDescent="0.2">
      <c r="A17" s="31"/>
      <c r="B17" s="46"/>
      <c r="C17" s="46"/>
      <c r="D17" s="46"/>
      <c r="E17" s="46"/>
      <c r="F17" s="46"/>
      <c r="G17" s="46"/>
      <c r="H17" s="46"/>
      <c r="I17" s="46"/>
      <c r="J17" s="46"/>
      <c r="K17" s="46"/>
      <c r="L17" s="46"/>
      <c r="M17" s="46"/>
      <c r="N17" s="166"/>
    </row>
    <row r="18" spans="1:14" x14ac:dyDescent="0.2">
      <c r="A18" s="31"/>
      <c r="B18" s="44"/>
      <c r="C18" s="44"/>
      <c r="D18" s="44" t="s">
        <v>125</v>
      </c>
      <c r="E18" s="167"/>
      <c r="F18" s="167"/>
      <c r="G18" s="167"/>
      <c r="H18" s="167"/>
      <c r="I18" s="157"/>
      <c r="J18" s="157"/>
      <c r="K18" s="157"/>
      <c r="L18" s="157"/>
      <c r="M18" s="157"/>
      <c r="N18" s="166"/>
    </row>
    <row r="19" spans="1:14" x14ac:dyDescent="0.2">
      <c r="A19" s="31"/>
      <c r="B19" s="46"/>
      <c r="C19" s="46"/>
      <c r="D19" s="46"/>
      <c r="E19" s="168" t="s">
        <v>314</v>
      </c>
      <c r="F19" s="168"/>
      <c r="G19" s="168"/>
      <c r="H19" s="168"/>
      <c r="I19" s="42"/>
      <c r="J19" s="42"/>
      <c r="K19" s="42"/>
      <c r="L19" s="42"/>
      <c r="M19" s="42"/>
      <c r="N19" s="166"/>
    </row>
    <row r="20" spans="1:14" ht="3.95" customHeight="1" x14ac:dyDescent="0.2">
      <c r="A20" s="31"/>
      <c r="B20" s="46"/>
      <c r="C20" s="46"/>
      <c r="D20" s="46"/>
      <c r="E20" s="62"/>
      <c r="F20" s="62"/>
      <c r="G20" s="62"/>
      <c r="H20" s="62"/>
      <c r="I20" s="42"/>
      <c r="J20" s="42"/>
      <c r="K20" s="42"/>
      <c r="L20" s="42"/>
      <c r="M20" s="42"/>
      <c r="N20" s="166"/>
    </row>
    <row r="21" spans="1:14" ht="26.25" customHeight="1" x14ac:dyDescent="0.2">
      <c r="A21" s="31"/>
      <c r="B21" s="160" t="s">
        <v>126</v>
      </c>
      <c r="C21" s="161"/>
      <c r="D21" s="161"/>
      <c r="E21" s="161"/>
      <c r="F21" s="161"/>
      <c r="G21" s="161"/>
      <c r="H21" s="161"/>
      <c r="I21" s="161"/>
      <c r="J21" s="161"/>
      <c r="K21" s="161"/>
      <c r="L21" s="161"/>
      <c r="M21" s="162"/>
      <c r="N21" s="166"/>
    </row>
    <row r="22" spans="1:14" ht="15" customHeight="1" x14ac:dyDescent="0.2">
      <c r="A22" s="31"/>
      <c r="B22" s="134"/>
      <c r="C22" s="135"/>
      <c r="D22" s="135"/>
      <c r="E22" s="135"/>
      <c r="F22" s="134"/>
      <c r="G22" s="135"/>
      <c r="H22" s="135"/>
      <c r="I22" s="135"/>
      <c r="J22" s="135"/>
      <c r="K22" s="135"/>
      <c r="L22" s="135"/>
      <c r="M22" s="136"/>
      <c r="N22" s="166"/>
    </row>
    <row r="23" spans="1:14" x14ac:dyDescent="0.2">
      <c r="A23" s="31"/>
      <c r="B23" s="154" t="s">
        <v>306</v>
      </c>
      <c r="C23" s="155"/>
      <c r="D23" s="155"/>
      <c r="E23" s="156"/>
      <c r="F23" s="154" t="s">
        <v>129</v>
      </c>
      <c r="G23" s="155"/>
      <c r="H23" s="155"/>
      <c r="I23" s="155"/>
      <c r="J23" s="155"/>
      <c r="K23" s="155"/>
      <c r="L23" s="155"/>
      <c r="M23" s="156"/>
      <c r="N23" s="166"/>
    </row>
    <row r="24" spans="1:14" x14ac:dyDescent="0.2">
      <c r="A24" s="31"/>
      <c r="B24" s="127"/>
      <c r="C24" s="128"/>
      <c r="D24" s="128"/>
      <c r="E24" s="128"/>
      <c r="F24" s="137"/>
      <c r="G24" s="138"/>
      <c r="H24" s="138"/>
      <c r="I24" s="138"/>
      <c r="J24" s="138"/>
      <c r="K24" s="138"/>
      <c r="L24" s="58"/>
      <c r="M24" s="59"/>
      <c r="N24" s="166"/>
    </row>
    <row r="25" spans="1:14" x14ac:dyDescent="0.2">
      <c r="A25" s="31"/>
      <c r="B25" s="154" t="s">
        <v>110</v>
      </c>
      <c r="C25" s="155"/>
      <c r="D25" s="131"/>
      <c r="E25" s="59"/>
      <c r="F25" s="125" t="s">
        <v>110</v>
      </c>
      <c r="G25" s="126"/>
      <c r="H25" s="152"/>
      <c r="I25" s="152"/>
      <c r="J25" s="148"/>
      <c r="K25" s="148"/>
      <c r="L25" s="58"/>
      <c r="M25" s="59"/>
      <c r="N25" s="166"/>
    </row>
    <row r="26" spans="1:14" x14ac:dyDescent="0.2">
      <c r="A26" s="31"/>
      <c r="B26" s="127"/>
      <c r="C26" s="130"/>
      <c r="D26" s="130"/>
      <c r="E26" s="130"/>
      <c r="F26" s="147"/>
      <c r="G26" s="130"/>
      <c r="H26" s="130"/>
      <c r="I26" s="130"/>
      <c r="J26" s="129"/>
      <c r="K26" s="129"/>
      <c r="L26" s="58"/>
      <c r="M26" s="59"/>
      <c r="N26" s="166"/>
    </row>
    <row r="27" spans="1:14" x14ac:dyDescent="0.2">
      <c r="A27" s="31"/>
      <c r="B27" s="154" t="s">
        <v>1</v>
      </c>
      <c r="C27" s="155"/>
      <c r="D27" s="152"/>
      <c r="E27" s="165"/>
      <c r="F27" s="125" t="s">
        <v>1</v>
      </c>
      <c r="G27" s="126"/>
      <c r="H27" s="152"/>
      <c r="I27" s="152"/>
      <c r="J27" s="152"/>
      <c r="K27" s="152"/>
      <c r="L27" s="152"/>
      <c r="M27" s="165"/>
      <c r="N27" s="166"/>
    </row>
    <row r="28" spans="1:14" x14ac:dyDescent="0.2">
      <c r="A28" s="31"/>
      <c r="B28" s="127"/>
      <c r="C28" s="128"/>
      <c r="D28" s="126"/>
      <c r="E28" s="126"/>
      <c r="F28" s="147"/>
      <c r="G28" s="148"/>
      <c r="H28" s="126"/>
      <c r="I28" s="126"/>
      <c r="J28" s="126"/>
      <c r="K28" s="126"/>
      <c r="L28" s="58"/>
      <c r="M28" s="59"/>
      <c r="N28" s="166"/>
    </row>
    <row r="29" spans="1:14" x14ac:dyDescent="0.2">
      <c r="A29" s="31"/>
      <c r="B29" s="154" t="s">
        <v>128</v>
      </c>
      <c r="C29" s="155"/>
      <c r="D29" s="131"/>
      <c r="E29" s="59"/>
      <c r="F29" s="125" t="s">
        <v>128</v>
      </c>
      <c r="G29" s="126"/>
      <c r="H29" s="152"/>
      <c r="I29" s="152"/>
      <c r="J29" s="126"/>
      <c r="K29" s="126"/>
      <c r="L29" s="58"/>
      <c r="M29" s="59"/>
      <c r="N29" s="166"/>
    </row>
    <row r="30" spans="1:14" x14ac:dyDescent="0.2">
      <c r="A30" s="31"/>
      <c r="B30" s="125"/>
      <c r="C30" s="126"/>
      <c r="D30" s="126"/>
      <c r="E30" s="126"/>
      <c r="F30" s="125"/>
      <c r="G30" s="126"/>
      <c r="H30" s="126"/>
      <c r="I30" s="126"/>
      <c r="J30" s="129"/>
      <c r="K30" s="129"/>
      <c r="L30" s="58"/>
      <c r="M30" s="59"/>
      <c r="N30" s="166"/>
    </row>
    <row r="31" spans="1:14" x14ac:dyDescent="0.2">
      <c r="A31" s="31"/>
      <c r="B31" s="125"/>
      <c r="C31" s="126"/>
      <c r="D31" s="126"/>
      <c r="E31" s="126"/>
      <c r="F31" s="125"/>
      <c r="G31" s="126"/>
      <c r="H31" s="126"/>
      <c r="I31" s="126"/>
      <c r="J31" s="126"/>
      <c r="K31" s="126"/>
      <c r="L31" s="58"/>
      <c r="M31" s="59"/>
      <c r="N31" s="166"/>
    </row>
    <row r="32" spans="1:14" x14ac:dyDescent="0.2">
      <c r="A32" s="31"/>
      <c r="B32" s="154" t="s">
        <v>307</v>
      </c>
      <c r="C32" s="155"/>
      <c r="D32" s="131"/>
      <c r="E32" s="129"/>
      <c r="F32" s="125"/>
      <c r="G32" s="126"/>
      <c r="H32" s="126"/>
      <c r="I32" s="126"/>
      <c r="J32" s="126"/>
      <c r="K32" s="126"/>
      <c r="L32" s="58"/>
      <c r="M32" s="59"/>
      <c r="N32" s="166"/>
    </row>
    <row r="33" spans="1:14" x14ac:dyDescent="0.2">
      <c r="A33" s="31"/>
      <c r="B33" s="132"/>
      <c r="C33" s="133"/>
      <c r="D33" s="133"/>
      <c r="E33" s="133"/>
      <c r="F33" s="132"/>
      <c r="G33" s="133"/>
      <c r="H33" s="133"/>
      <c r="I33" s="139"/>
      <c r="J33" s="139"/>
      <c r="K33" s="139"/>
      <c r="L33" s="139"/>
      <c r="M33" s="140"/>
      <c r="N33" s="166"/>
    </row>
    <row r="34" spans="1:14" x14ac:dyDescent="0.2">
      <c r="A34" s="31"/>
      <c r="B34" s="40"/>
      <c r="C34" s="40"/>
      <c r="D34" s="40"/>
      <c r="E34" s="40"/>
      <c r="F34" s="42"/>
      <c r="G34" s="42"/>
      <c r="H34" s="42"/>
      <c r="I34" s="42"/>
      <c r="J34" s="42"/>
      <c r="K34" s="42"/>
      <c r="L34" s="42"/>
      <c r="M34" s="42"/>
      <c r="N34" s="166"/>
    </row>
  </sheetData>
  <mergeCells count="30">
    <mergeCell ref="J2:L2"/>
    <mergeCell ref="D2:G2"/>
    <mergeCell ref="B8:D8"/>
    <mergeCell ref="B21:M21"/>
    <mergeCell ref="N1:N34"/>
    <mergeCell ref="E18:H18"/>
    <mergeCell ref="I18:M18"/>
    <mergeCell ref="E19:H19"/>
    <mergeCell ref="B12:D12"/>
    <mergeCell ref="B14:D14"/>
    <mergeCell ref="E8:H8"/>
    <mergeCell ref="E12:H12"/>
    <mergeCell ref="E14:H14"/>
    <mergeCell ref="B16:D16"/>
    <mergeCell ref="B5:G5"/>
    <mergeCell ref="H25:I25"/>
    <mergeCell ref="H27:M27"/>
    <mergeCell ref="B7:M7"/>
    <mergeCell ref="H29:I29"/>
    <mergeCell ref="J4:L4"/>
    <mergeCell ref="B32:C32"/>
    <mergeCell ref="F23:M23"/>
    <mergeCell ref="B23:E23"/>
    <mergeCell ref="B10:D10"/>
    <mergeCell ref="J16:K16"/>
    <mergeCell ref="H16:I16"/>
    <mergeCell ref="B25:C25"/>
    <mergeCell ref="B27:C27"/>
    <mergeCell ref="B29:C29"/>
    <mergeCell ref="D27:E27"/>
  </mergeCells>
  <phoneticPr fontId="18" type="noConversion"/>
  <printOptions horizontalCentered="1"/>
  <pageMargins left="0.19685039370078741" right="0.19685039370078741" top="0.19685039370078741" bottom="0.19685039370078741" header="0" footer="0"/>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16"/>
  <sheetViews>
    <sheetView workbookViewId="0">
      <selection activeCell="B11" sqref="B11:F11"/>
    </sheetView>
  </sheetViews>
  <sheetFormatPr defaultRowHeight="12.75" x14ac:dyDescent="0.2"/>
  <cols>
    <col min="1" max="1" width="2.7109375" style="5" customWidth="1"/>
    <col min="2" max="2" width="5.85546875" style="5" bestFit="1" customWidth="1"/>
    <col min="3" max="3" width="13.28515625" style="5" customWidth="1"/>
    <col min="4" max="4" width="111.140625" style="5" customWidth="1"/>
    <col min="5" max="5" width="7.28515625" style="3" bestFit="1" customWidth="1"/>
    <col min="6" max="6" width="17.7109375" style="5" customWidth="1"/>
    <col min="7" max="7" width="2.7109375" style="5" customWidth="1"/>
    <col min="8" max="16384" width="9.140625" style="5"/>
  </cols>
  <sheetData>
    <row r="1" spans="1:6" x14ac:dyDescent="0.2">
      <c r="A1" s="16" t="s">
        <v>103</v>
      </c>
      <c r="B1" s="175"/>
      <c r="C1" s="175"/>
      <c r="D1" s="175"/>
      <c r="E1" s="175"/>
      <c r="F1" s="175"/>
    </row>
    <row r="2" spans="1:6" ht="15" customHeight="1" x14ac:dyDescent="0.2">
      <c r="A2" s="16"/>
      <c r="B2" s="1" t="s">
        <v>110</v>
      </c>
      <c r="C2" s="6"/>
      <c r="D2" s="176"/>
      <c r="E2" s="176"/>
      <c r="F2" s="176"/>
    </row>
    <row r="3" spans="1:6" ht="20.25" customHeight="1" x14ac:dyDescent="0.2">
      <c r="A3" s="16"/>
      <c r="B3" s="178" t="s">
        <v>130</v>
      </c>
      <c r="C3" s="179"/>
      <c r="D3" s="179"/>
      <c r="E3" s="179"/>
      <c r="F3" s="179"/>
    </row>
    <row r="4" spans="1:6" s="3" customFormat="1" ht="25.5" x14ac:dyDescent="0.2">
      <c r="A4" s="16"/>
      <c r="B4" s="177" t="s">
        <v>131</v>
      </c>
      <c r="C4" s="177"/>
      <c r="D4" s="177"/>
      <c r="E4" s="8" t="s">
        <v>2</v>
      </c>
      <c r="F4" s="7" t="s">
        <v>3</v>
      </c>
    </row>
    <row r="5" spans="1:6" ht="17.100000000000001" customHeight="1" x14ac:dyDescent="0.2">
      <c r="A5" s="16"/>
      <c r="B5" s="174" t="s">
        <v>296</v>
      </c>
      <c r="C5" s="174"/>
      <c r="D5" s="174"/>
      <c r="E5" s="27" t="s">
        <v>6</v>
      </c>
      <c r="F5" s="76">
        <f>+'Пр 3'!G32-'Пр 7'!F19</f>
        <v>0</v>
      </c>
    </row>
    <row r="6" spans="1:6" ht="17.100000000000001" customHeight="1" x14ac:dyDescent="0.2">
      <c r="A6" s="16"/>
      <c r="B6" s="174" t="s">
        <v>268</v>
      </c>
      <c r="C6" s="174"/>
      <c r="D6" s="174"/>
      <c r="E6" s="28" t="s">
        <v>11</v>
      </c>
      <c r="F6" s="76">
        <f>+'Пр 1'!G6</f>
        <v>0</v>
      </c>
    </row>
    <row r="7" spans="1:6" ht="17.100000000000001" customHeight="1" x14ac:dyDescent="0.2">
      <c r="A7" s="16"/>
      <c r="B7" s="174" t="s">
        <v>320</v>
      </c>
      <c r="C7" s="174"/>
      <c r="D7" s="174"/>
      <c r="E7" s="28" t="s">
        <v>12</v>
      </c>
      <c r="F7" s="76">
        <f>+F6-F5</f>
        <v>0</v>
      </c>
    </row>
    <row r="8" spans="1:6" ht="13.5" customHeight="1" x14ac:dyDescent="0.2">
      <c r="A8" s="16"/>
      <c r="B8" s="183" t="s">
        <v>142</v>
      </c>
      <c r="C8" s="184"/>
      <c r="D8" s="185"/>
      <c r="E8" s="28"/>
      <c r="F8" s="28" t="s">
        <v>4</v>
      </c>
    </row>
    <row r="9" spans="1:6" ht="17.100000000000001" customHeight="1" x14ac:dyDescent="0.2">
      <c r="A9" s="16"/>
      <c r="B9" s="183" t="s">
        <v>216</v>
      </c>
      <c r="C9" s="184"/>
      <c r="D9" s="185"/>
      <c r="E9" s="28" t="s">
        <v>13</v>
      </c>
      <c r="F9" s="76">
        <f>F7-F10</f>
        <v>0</v>
      </c>
    </row>
    <row r="10" spans="1:6" ht="35.25" customHeight="1" x14ac:dyDescent="0.2">
      <c r="A10" s="16"/>
      <c r="B10" s="183" t="s">
        <v>132</v>
      </c>
      <c r="C10" s="184"/>
      <c r="D10" s="185"/>
      <c r="E10" s="28" t="s">
        <v>14</v>
      </c>
      <c r="F10" s="39"/>
    </row>
    <row r="11" spans="1:6" ht="24" customHeight="1" x14ac:dyDescent="0.2">
      <c r="A11" s="1"/>
      <c r="B11" s="182" t="s">
        <v>133</v>
      </c>
      <c r="C11" s="182"/>
      <c r="D11" s="182"/>
      <c r="E11" s="182"/>
      <c r="F11" s="182"/>
    </row>
    <row r="12" spans="1:6" x14ac:dyDescent="0.2">
      <c r="A12" s="26"/>
      <c r="B12" s="26"/>
      <c r="C12" s="26"/>
      <c r="D12" s="26"/>
      <c r="E12" s="26"/>
      <c r="F12" s="26"/>
    </row>
    <row r="13" spans="1:6" x14ac:dyDescent="0.2">
      <c r="B13" s="180" t="s">
        <v>127</v>
      </c>
      <c r="C13" s="180"/>
      <c r="D13" s="2">
        <f>+СВЕДЕНИЕ!D27</f>
        <v>0</v>
      </c>
      <c r="E13" s="181"/>
      <c r="F13" s="181"/>
    </row>
    <row r="14" spans="1:6" x14ac:dyDescent="0.2">
      <c r="A14" s="175"/>
      <c r="B14" s="175"/>
      <c r="C14" s="175"/>
      <c r="D14" s="175"/>
      <c r="E14" s="186" t="s">
        <v>135</v>
      </c>
      <c r="F14" s="186"/>
    </row>
    <row r="15" spans="1:6" x14ac:dyDescent="0.2">
      <c r="B15" s="180" t="s">
        <v>134</v>
      </c>
      <c r="C15" s="180"/>
      <c r="D15" s="2">
        <f>+СВЕДЕНИЕ!H27</f>
        <v>0</v>
      </c>
      <c r="E15" s="181"/>
      <c r="F15" s="181"/>
    </row>
    <row r="16" spans="1:6" x14ac:dyDescent="0.2">
      <c r="A16" s="175"/>
      <c r="B16" s="175"/>
      <c r="C16" s="175"/>
      <c r="D16" s="175"/>
      <c r="E16" s="186" t="s">
        <v>135</v>
      </c>
      <c r="F16" s="186"/>
    </row>
  </sheetData>
  <mergeCells count="19">
    <mergeCell ref="E16:F16"/>
    <mergeCell ref="E14:F14"/>
    <mergeCell ref="A16:D16"/>
    <mergeCell ref="B15:C15"/>
    <mergeCell ref="A14:D14"/>
    <mergeCell ref="E15:F15"/>
    <mergeCell ref="B13:C13"/>
    <mergeCell ref="E13:F13"/>
    <mergeCell ref="B7:D7"/>
    <mergeCell ref="B11:F11"/>
    <mergeCell ref="B10:D10"/>
    <mergeCell ref="B9:D9"/>
    <mergeCell ref="B8:D8"/>
    <mergeCell ref="B6:D6"/>
    <mergeCell ref="B1:F1"/>
    <mergeCell ref="D2:F2"/>
    <mergeCell ref="B5:D5"/>
    <mergeCell ref="B4:D4"/>
    <mergeCell ref="B3:F3"/>
  </mergeCells>
  <phoneticPr fontId="18" type="noConversion"/>
  <printOptions horizontalCentered="1"/>
  <pageMargins left="0.19685039370078741" right="0.19685039370078741" top="0.19685039370078741" bottom="0.19685039370078741" header="0.19685039370078741"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H49"/>
  <sheetViews>
    <sheetView zoomScaleNormal="100" workbookViewId="0">
      <selection activeCell="E21" sqref="E21"/>
    </sheetView>
  </sheetViews>
  <sheetFormatPr defaultRowHeight="12.75" x14ac:dyDescent="0.2"/>
  <cols>
    <col min="1" max="1" width="3.28515625" style="5" customWidth="1"/>
    <col min="2" max="2" width="5.85546875" style="5" bestFit="1" customWidth="1"/>
    <col min="3" max="3" width="13.28515625" style="5" customWidth="1"/>
    <col min="4" max="4" width="117.5703125" style="5" customWidth="1"/>
    <col min="5" max="5" width="9.7109375" style="3" bestFit="1" customWidth="1"/>
    <col min="6" max="6" width="14.42578125" style="5" bestFit="1" customWidth="1"/>
    <col min="7" max="7" width="13.85546875" style="5" customWidth="1"/>
    <col min="8" max="8" width="5.140625" style="34" bestFit="1" customWidth="1"/>
    <col min="9" max="16384" width="9.140625" style="5"/>
  </cols>
  <sheetData>
    <row r="1" spans="2:8" x14ac:dyDescent="0.2">
      <c r="B1" s="169" t="s">
        <v>313</v>
      </c>
      <c r="C1" s="169"/>
      <c r="D1" s="169"/>
      <c r="E1" s="169"/>
      <c r="F1" s="169"/>
      <c r="G1" s="169"/>
      <c r="H1" s="36"/>
    </row>
    <row r="2" spans="2:8" x14ac:dyDescent="0.2">
      <c r="B2" s="1" t="s">
        <v>110</v>
      </c>
      <c r="C2" s="6"/>
      <c r="D2" s="187"/>
      <c r="E2" s="187"/>
      <c r="F2" s="187"/>
      <c r="G2" s="187"/>
      <c r="H2" s="36"/>
    </row>
    <row r="3" spans="2:8" ht="19.5" customHeight="1" x14ac:dyDescent="0.2">
      <c r="B3" s="178" t="s">
        <v>138</v>
      </c>
      <c r="C3" s="179"/>
      <c r="D3" s="179"/>
      <c r="E3" s="179"/>
      <c r="F3" s="179"/>
      <c r="G3" s="179"/>
      <c r="H3" s="36"/>
    </row>
    <row r="4" spans="2:8" ht="35.25" customHeight="1" x14ac:dyDescent="0.2">
      <c r="B4" s="198" t="s">
        <v>131</v>
      </c>
      <c r="C4" s="198"/>
      <c r="D4" s="160"/>
      <c r="E4" s="11" t="s">
        <v>2</v>
      </c>
      <c r="F4" s="12" t="s">
        <v>136</v>
      </c>
      <c r="G4" s="11" t="s">
        <v>137</v>
      </c>
      <c r="H4" s="36"/>
    </row>
    <row r="5" spans="2:8" x14ac:dyDescent="0.2">
      <c r="B5" s="195">
        <v>1</v>
      </c>
      <c r="C5" s="196"/>
      <c r="D5" s="197"/>
      <c r="E5" s="11">
        <v>2</v>
      </c>
      <c r="F5" s="4">
        <v>3</v>
      </c>
      <c r="G5" s="14">
        <v>4</v>
      </c>
      <c r="H5" s="36"/>
    </row>
    <row r="6" spans="2:8" ht="17.100000000000001" customHeight="1" x14ac:dyDescent="0.2">
      <c r="B6" s="192" t="s">
        <v>259</v>
      </c>
      <c r="C6" s="192"/>
      <c r="D6" s="192"/>
      <c r="E6" s="28" t="s">
        <v>6</v>
      </c>
      <c r="F6" s="75">
        <f>F8+F9+F15+F16+F18+F19+F20+F17-F42</f>
        <v>0</v>
      </c>
      <c r="G6" s="75">
        <f>G8+G9+G15+G16+G18+G19+G20+G17-G42</f>
        <v>0</v>
      </c>
      <c r="H6" s="36"/>
    </row>
    <row r="7" spans="2:8" x14ac:dyDescent="0.2">
      <c r="B7" s="192" t="s">
        <v>139</v>
      </c>
      <c r="C7" s="192"/>
      <c r="D7" s="192"/>
      <c r="E7" s="29"/>
      <c r="F7" s="77"/>
      <c r="G7" s="77"/>
      <c r="H7" s="36"/>
    </row>
    <row r="8" spans="2:8" ht="17.100000000000001" customHeight="1" x14ac:dyDescent="0.2">
      <c r="B8" s="192" t="s">
        <v>140</v>
      </c>
      <c r="C8" s="192"/>
      <c r="D8" s="192"/>
      <c r="E8" s="28" t="s">
        <v>7</v>
      </c>
      <c r="F8" s="68"/>
      <c r="G8" s="68"/>
      <c r="H8" s="36"/>
    </row>
    <row r="9" spans="2:8" ht="15" customHeight="1" x14ac:dyDescent="0.2">
      <c r="B9" s="192" t="s">
        <v>141</v>
      </c>
      <c r="C9" s="192"/>
      <c r="D9" s="192"/>
      <c r="E9" s="28" t="s">
        <v>8</v>
      </c>
      <c r="F9" s="68"/>
      <c r="G9" s="75">
        <f>G14+G13</f>
        <v>0</v>
      </c>
      <c r="H9" s="36"/>
    </row>
    <row r="10" spans="2:8" x14ac:dyDescent="0.2">
      <c r="B10" s="192" t="s">
        <v>142</v>
      </c>
      <c r="C10" s="192"/>
      <c r="D10" s="192"/>
      <c r="E10" s="29"/>
      <c r="F10" s="77"/>
      <c r="G10" s="77"/>
      <c r="H10" s="36"/>
    </row>
    <row r="11" spans="2:8" ht="17.100000000000001" customHeight="1" x14ac:dyDescent="0.2">
      <c r="B11" s="192" t="s">
        <v>143</v>
      </c>
      <c r="C11" s="192"/>
      <c r="D11" s="192"/>
      <c r="E11" s="28" t="s">
        <v>25</v>
      </c>
      <c r="F11" s="75">
        <f>'Пр 2'!F6</f>
        <v>0</v>
      </c>
      <c r="G11" s="66" t="s">
        <v>5</v>
      </c>
      <c r="H11" s="36"/>
    </row>
    <row r="12" spans="2:8" ht="17.100000000000001" customHeight="1" x14ac:dyDescent="0.2">
      <c r="B12" s="192" t="s">
        <v>144</v>
      </c>
      <c r="C12" s="192"/>
      <c r="D12" s="192"/>
      <c r="E12" s="28" t="s">
        <v>26</v>
      </c>
      <c r="F12" s="75">
        <f>'Пр 2'!F56</f>
        <v>0</v>
      </c>
      <c r="G12" s="66" t="s">
        <v>5</v>
      </c>
      <c r="H12" s="36"/>
    </row>
    <row r="13" spans="2:8" ht="17.100000000000001" customHeight="1" x14ac:dyDescent="0.2">
      <c r="B13" s="202" t="s">
        <v>229</v>
      </c>
      <c r="C13" s="188"/>
      <c r="D13" s="188"/>
      <c r="E13" s="32" t="s">
        <v>27</v>
      </c>
      <c r="F13" s="68"/>
      <c r="G13" s="75">
        <f t="shared" ref="G13:G19" si="0">F13*0.15</f>
        <v>0</v>
      </c>
      <c r="H13" s="36"/>
    </row>
    <row r="14" spans="2:8" ht="17.100000000000001" customHeight="1" x14ac:dyDescent="0.2">
      <c r="B14" s="188" t="s">
        <v>316</v>
      </c>
      <c r="C14" s="188"/>
      <c r="D14" s="188"/>
      <c r="E14" s="33" t="s">
        <v>199</v>
      </c>
      <c r="F14" s="75">
        <f>F9-F11-F12-F13</f>
        <v>0</v>
      </c>
      <c r="G14" s="75">
        <f>F14*0.15</f>
        <v>0</v>
      </c>
      <c r="H14" s="36"/>
    </row>
    <row r="15" spans="2:8" ht="15.75" customHeight="1" x14ac:dyDescent="0.2">
      <c r="B15" s="192" t="s">
        <v>145</v>
      </c>
      <c r="C15" s="192"/>
      <c r="D15" s="192"/>
      <c r="E15" s="28" t="s">
        <v>9</v>
      </c>
      <c r="F15" s="68"/>
      <c r="G15" s="75">
        <f t="shared" si="0"/>
        <v>0</v>
      </c>
      <c r="H15" s="36"/>
    </row>
    <row r="16" spans="2:8" ht="35.25" customHeight="1" x14ac:dyDescent="0.2">
      <c r="B16" s="192" t="s">
        <v>269</v>
      </c>
      <c r="C16" s="192"/>
      <c r="D16" s="192"/>
      <c r="E16" s="28" t="s">
        <v>10</v>
      </c>
      <c r="F16" s="68"/>
      <c r="G16" s="75">
        <f t="shared" si="0"/>
        <v>0</v>
      </c>
      <c r="H16" s="36"/>
    </row>
    <row r="17" spans="2:8" ht="15.75" customHeight="1" x14ac:dyDescent="0.2">
      <c r="B17" s="192" t="s">
        <v>167</v>
      </c>
      <c r="C17" s="192"/>
      <c r="D17" s="203"/>
      <c r="E17" s="30" t="s">
        <v>166</v>
      </c>
      <c r="F17" s="78"/>
      <c r="G17" s="75">
        <f t="shared" si="0"/>
        <v>0</v>
      </c>
      <c r="H17" s="36"/>
    </row>
    <row r="18" spans="2:8" ht="15" customHeight="1" x14ac:dyDescent="0.2">
      <c r="B18" s="193" t="s">
        <v>264</v>
      </c>
      <c r="C18" s="193"/>
      <c r="D18" s="194"/>
      <c r="E18" s="30" t="s">
        <v>28</v>
      </c>
      <c r="F18" s="78"/>
      <c r="G18" s="75">
        <f t="shared" si="0"/>
        <v>0</v>
      </c>
      <c r="H18" s="36"/>
    </row>
    <row r="19" spans="2:8" ht="17.100000000000001" customHeight="1" x14ac:dyDescent="0.2">
      <c r="B19" s="192" t="s">
        <v>146</v>
      </c>
      <c r="C19" s="192"/>
      <c r="D19" s="192"/>
      <c r="E19" s="28" t="s">
        <v>29</v>
      </c>
      <c r="F19" s="68"/>
      <c r="G19" s="75">
        <f t="shared" si="0"/>
        <v>0</v>
      </c>
      <c r="H19" s="36"/>
    </row>
    <row r="20" spans="2:8" ht="17.100000000000001" customHeight="1" x14ac:dyDescent="0.2">
      <c r="B20" s="192" t="s">
        <v>147</v>
      </c>
      <c r="C20" s="192"/>
      <c r="D20" s="192"/>
      <c r="E20" s="28" t="s">
        <v>30</v>
      </c>
      <c r="F20" s="75">
        <f>F21+F31</f>
        <v>0</v>
      </c>
      <c r="G20" s="75">
        <f>G21</f>
        <v>0</v>
      </c>
      <c r="H20" s="36"/>
    </row>
    <row r="21" spans="2:8" ht="17.100000000000001" customHeight="1" x14ac:dyDescent="0.2">
      <c r="B21" s="192" t="s">
        <v>148</v>
      </c>
      <c r="C21" s="192"/>
      <c r="D21" s="192"/>
      <c r="E21" s="28" t="s">
        <v>31</v>
      </c>
      <c r="F21" s="75">
        <f>SUM(F22:F30)</f>
        <v>0</v>
      </c>
      <c r="G21" s="75">
        <f>SUM(G22:G30)</f>
        <v>0</v>
      </c>
      <c r="H21" s="36"/>
    </row>
    <row r="22" spans="2:8" ht="17.100000000000001" customHeight="1" x14ac:dyDescent="0.2">
      <c r="B22" s="199"/>
      <c r="C22" s="199"/>
      <c r="D22" s="199"/>
      <c r="E22" s="28" t="s">
        <v>32</v>
      </c>
      <c r="F22" s="79"/>
      <c r="G22" s="75">
        <f>F22*0.15</f>
        <v>0</v>
      </c>
      <c r="H22" s="36"/>
    </row>
    <row r="23" spans="2:8" ht="17.100000000000001" customHeight="1" x14ac:dyDescent="0.2">
      <c r="B23" s="189"/>
      <c r="C23" s="190"/>
      <c r="D23" s="191"/>
      <c r="E23" s="28" t="s">
        <v>33</v>
      </c>
      <c r="F23" s="79"/>
      <c r="G23" s="75">
        <f>F23*0.15</f>
        <v>0</v>
      </c>
      <c r="H23" s="36"/>
    </row>
    <row r="24" spans="2:8" ht="17.100000000000001" customHeight="1" x14ac:dyDescent="0.2">
      <c r="B24" s="189"/>
      <c r="C24" s="190"/>
      <c r="D24" s="191"/>
      <c r="E24" s="28" t="s">
        <v>34</v>
      </c>
      <c r="F24" s="79"/>
      <c r="G24" s="75">
        <f t="shared" ref="G24:G30" si="1">F24*0.2</f>
        <v>0</v>
      </c>
      <c r="H24" s="36"/>
    </row>
    <row r="25" spans="2:8" ht="17.100000000000001" customHeight="1" x14ac:dyDescent="0.2">
      <c r="B25" s="189"/>
      <c r="C25" s="190"/>
      <c r="D25" s="191"/>
      <c r="E25" s="28" t="s">
        <v>35</v>
      </c>
      <c r="F25" s="79"/>
      <c r="G25" s="75">
        <f t="shared" si="1"/>
        <v>0</v>
      </c>
      <c r="H25" s="36"/>
    </row>
    <row r="26" spans="2:8" ht="17.100000000000001" customHeight="1" x14ac:dyDescent="0.2">
      <c r="B26" s="189"/>
      <c r="C26" s="190"/>
      <c r="D26" s="191"/>
      <c r="E26" s="28" t="s">
        <v>36</v>
      </c>
      <c r="F26" s="79"/>
      <c r="G26" s="75">
        <f t="shared" si="1"/>
        <v>0</v>
      </c>
      <c r="H26" s="36"/>
    </row>
    <row r="27" spans="2:8" ht="17.100000000000001" customHeight="1" x14ac:dyDescent="0.2">
      <c r="B27" s="189"/>
      <c r="C27" s="190"/>
      <c r="D27" s="191"/>
      <c r="E27" s="28" t="s">
        <v>37</v>
      </c>
      <c r="F27" s="79"/>
      <c r="G27" s="75">
        <f t="shared" si="1"/>
        <v>0</v>
      </c>
      <c r="H27" s="36"/>
    </row>
    <row r="28" spans="2:8" ht="17.100000000000001" customHeight="1" x14ac:dyDescent="0.2">
      <c r="B28" s="189"/>
      <c r="C28" s="190"/>
      <c r="D28" s="191"/>
      <c r="E28" s="28" t="s">
        <v>38</v>
      </c>
      <c r="F28" s="79"/>
      <c r="G28" s="75">
        <f t="shared" si="1"/>
        <v>0</v>
      </c>
      <c r="H28" s="36"/>
    </row>
    <row r="29" spans="2:8" ht="17.100000000000001" customHeight="1" x14ac:dyDescent="0.2">
      <c r="B29" s="189"/>
      <c r="C29" s="190"/>
      <c r="D29" s="191"/>
      <c r="E29" s="28" t="s">
        <v>39</v>
      </c>
      <c r="F29" s="79"/>
      <c r="G29" s="75">
        <f t="shared" si="1"/>
        <v>0</v>
      </c>
      <c r="H29" s="36"/>
    </row>
    <row r="30" spans="2:8" ht="17.100000000000001" customHeight="1" x14ac:dyDescent="0.2">
      <c r="B30" s="189"/>
      <c r="C30" s="190"/>
      <c r="D30" s="191"/>
      <c r="E30" s="28" t="s">
        <v>40</v>
      </c>
      <c r="F30" s="79"/>
      <c r="G30" s="75">
        <f t="shared" si="1"/>
        <v>0</v>
      </c>
      <c r="H30" s="36"/>
    </row>
    <row r="31" spans="2:8" ht="17.100000000000001" customHeight="1" x14ac:dyDescent="0.2">
      <c r="B31" s="192" t="s">
        <v>149</v>
      </c>
      <c r="C31" s="192"/>
      <c r="D31" s="192"/>
      <c r="E31" s="28" t="s">
        <v>41</v>
      </c>
      <c r="F31" s="75">
        <f>SUM(F32:F41)</f>
        <v>0</v>
      </c>
      <c r="G31" s="15" t="s">
        <v>24</v>
      </c>
      <c r="H31" s="36"/>
    </row>
    <row r="32" spans="2:8" ht="17.100000000000001" customHeight="1" x14ac:dyDescent="0.2">
      <c r="B32" s="199"/>
      <c r="C32" s="199"/>
      <c r="D32" s="199"/>
      <c r="E32" s="28" t="s">
        <v>42</v>
      </c>
      <c r="F32" s="79"/>
      <c r="G32" s="15" t="s">
        <v>24</v>
      </c>
      <c r="H32" s="37"/>
    </row>
    <row r="33" spans="2:8" ht="17.100000000000001" customHeight="1" x14ac:dyDescent="0.2">
      <c r="B33" s="199"/>
      <c r="C33" s="199"/>
      <c r="D33" s="199"/>
      <c r="E33" s="28" t="s">
        <v>43</v>
      </c>
      <c r="F33" s="82"/>
      <c r="G33" s="15" t="s">
        <v>24</v>
      </c>
      <c r="H33" s="37"/>
    </row>
    <row r="34" spans="2:8" ht="17.100000000000001" customHeight="1" x14ac:dyDescent="0.2">
      <c r="B34" s="199"/>
      <c r="C34" s="199"/>
      <c r="D34" s="199"/>
      <c r="E34" s="28" t="s">
        <v>44</v>
      </c>
      <c r="F34" s="80"/>
      <c r="G34" s="15" t="s">
        <v>24</v>
      </c>
      <c r="H34" s="37"/>
    </row>
    <row r="35" spans="2:8" ht="17.100000000000001" customHeight="1" x14ac:dyDescent="0.2">
      <c r="B35" s="199"/>
      <c r="C35" s="199"/>
      <c r="D35" s="199"/>
      <c r="E35" s="28" t="s">
        <v>45</v>
      </c>
      <c r="F35" s="80"/>
      <c r="G35" s="15" t="s">
        <v>24</v>
      </c>
      <c r="H35" s="37"/>
    </row>
    <row r="36" spans="2:8" ht="17.100000000000001" customHeight="1" x14ac:dyDescent="0.2">
      <c r="B36" s="199"/>
      <c r="C36" s="199"/>
      <c r="D36" s="199"/>
      <c r="E36" s="28" t="s">
        <v>46</v>
      </c>
      <c r="F36" s="80"/>
      <c r="G36" s="15" t="s">
        <v>24</v>
      </c>
      <c r="H36" s="37"/>
    </row>
    <row r="37" spans="2:8" ht="17.100000000000001" customHeight="1" x14ac:dyDescent="0.2">
      <c r="B37" s="199"/>
      <c r="C37" s="199"/>
      <c r="D37" s="199"/>
      <c r="E37" s="28" t="s">
        <v>47</v>
      </c>
      <c r="F37" s="80"/>
      <c r="G37" s="15" t="s">
        <v>24</v>
      </c>
      <c r="H37" s="37"/>
    </row>
    <row r="38" spans="2:8" ht="17.100000000000001" customHeight="1" x14ac:dyDescent="0.2">
      <c r="B38" s="199"/>
      <c r="C38" s="199"/>
      <c r="D38" s="199"/>
      <c r="E38" s="28" t="s">
        <v>48</v>
      </c>
      <c r="F38" s="80"/>
      <c r="G38" s="15" t="s">
        <v>24</v>
      </c>
      <c r="H38" s="37"/>
    </row>
    <row r="39" spans="2:8" ht="17.100000000000001" customHeight="1" x14ac:dyDescent="0.2">
      <c r="B39" s="199"/>
      <c r="C39" s="199"/>
      <c r="D39" s="199"/>
      <c r="E39" s="28" t="s">
        <v>49</v>
      </c>
      <c r="F39" s="80"/>
      <c r="G39" s="15" t="s">
        <v>24</v>
      </c>
      <c r="H39" s="37"/>
    </row>
    <row r="40" spans="2:8" ht="17.100000000000001" customHeight="1" x14ac:dyDescent="0.2">
      <c r="B40" s="199"/>
      <c r="C40" s="199"/>
      <c r="D40" s="199"/>
      <c r="E40" s="28" t="s">
        <v>50</v>
      </c>
      <c r="F40" s="80"/>
      <c r="G40" s="15" t="s">
        <v>24</v>
      </c>
      <c r="H40" s="37"/>
    </row>
    <row r="41" spans="2:8" ht="16.5" customHeight="1" x14ac:dyDescent="0.2">
      <c r="B41" s="199"/>
      <c r="C41" s="199"/>
      <c r="D41" s="199"/>
      <c r="E41" s="28" t="s">
        <v>104</v>
      </c>
      <c r="F41" s="80"/>
      <c r="G41" s="15" t="s">
        <v>24</v>
      </c>
      <c r="H41" s="37"/>
    </row>
    <row r="42" spans="2:8" ht="16.5" customHeight="1" x14ac:dyDescent="0.2">
      <c r="B42" s="193" t="s">
        <v>258</v>
      </c>
      <c r="C42" s="192"/>
      <c r="D42" s="192"/>
      <c r="E42" s="28" t="s">
        <v>206</v>
      </c>
      <c r="F42" s="82"/>
      <c r="G42" s="75">
        <f>+F42*0.2</f>
        <v>0</v>
      </c>
      <c r="H42" s="37"/>
    </row>
    <row r="43" spans="2:8" ht="17.100000000000001" customHeight="1" x14ac:dyDescent="0.2">
      <c r="B43" s="193" t="s">
        <v>263</v>
      </c>
      <c r="C43" s="188"/>
      <c r="D43" s="188"/>
      <c r="E43" s="32" t="s">
        <v>11</v>
      </c>
      <c r="F43" s="82"/>
      <c r="G43" s="15" t="s">
        <v>24</v>
      </c>
      <c r="H43" s="36"/>
    </row>
    <row r="44" spans="2:8" ht="172.5" customHeight="1" x14ac:dyDescent="0.2">
      <c r="B44" s="200" t="s">
        <v>317</v>
      </c>
      <c r="C44" s="200"/>
      <c r="D44" s="200"/>
      <c r="E44" s="200"/>
      <c r="F44" s="200"/>
      <c r="G44" s="200"/>
      <c r="H44" s="36"/>
    </row>
    <row r="45" spans="2:8" ht="13.5" customHeight="1" x14ac:dyDescent="0.2">
      <c r="B45" s="175"/>
      <c r="C45" s="175"/>
      <c r="D45" s="175"/>
      <c r="E45" s="175"/>
      <c r="F45" s="175"/>
      <c r="G45" s="175"/>
      <c r="H45" s="36"/>
    </row>
    <row r="46" spans="2:8" x14ac:dyDescent="0.2">
      <c r="B46" s="180" t="s">
        <v>127</v>
      </c>
      <c r="C46" s="180"/>
      <c r="D46" s="2">
        <f>+СВЕДЕНИЕ!D27</f>
        <v>0</v>
      </c>
      <c r="E46" s="181"/>
      <c r="F46" s="181"/>
      <c r="G46" s="175"/>
      <c r="H46" s="36"/>
    </row>
    <row r="47" spans="2:8" x14ac:dyDescent="0.2">
      <c r="B47" s="175"/>
      <c r="C47" s="175"/>
      <c r="D47" s="175"/>
      <c r="E47" s="201" t="s">
        <v>135</v>
      </c>
      <c r="F47" s="201"/>
      <c r="G47" s="175"/>
      <c r="H47" s="36"/>
    </row>
    <row r="48" spans="2:8" x14ac:dyDescent="0.2">
      <c r="B48" s="180" t="s">
        <v>129</v>
      </c>
      <c r="C48" s="180"/>
      <c r="D48" s="2">
        <f>+СВЕДЕНИЕ!H27</f>
        <v>0</v>
      </c>
      <c r="E48" s="181"/>
      <c r="F48" s="181"/>
      <c r="G48" s="175"/>
      <c r="H48" s="36"/>
    </row>
    <row r="49" spans="2:8" x14ac:dyDescent="0.2">
      <c r="B49" s="175"/>
      <c r="C49" s="175"/>
      <c r="D49" s="175"/>
      <c r="E49" s="201" t="s">
        <v>135</v>
      </c>
      <c r="F49" s="201"/>
      <c r="G49" s="175"/>
      <c r="H49" s="36"/>
    </row>
  </sheetData>
  <mergeCells count="54">
    <mergeCell ref="B6:D6"/>
    <mergeCell ref="B7:D7"/>
    <mergeCell ref="B13:D13"/>
    <mergeCell ref="B8:D8"/>
    <mergeCell ref="B17:D17"/>
    <mergeCell ref="B33:D33"/>
    <mergeCell ref="B38:D38"/>
    <mergeCell ref="B39:D39"/>
    <mergeCell ref="B11:D11"/>
    <mergeCell ref="E46:F46"/>
    <mergeCell ref="B43:D43"/>
    <mergeCell ref="B42:D42"/>
    <mergeCell ref="B41:D41"/>
    <mergeCell ref="B34:D34"/>
    <mergeCell ref="B35:D35"/>
    <mergeCell ref="B36:D36"/>
    <mergeCell ref="B37:D37"/>
    <mergeCell ref="E47:F47"/>
    <mergeCell ref="E48:F48"/>
    <mergeCell ref="B48:C48"/>
    <mergeCell ref="B45:G45"/>
    <mergeCell ref="B47:D47"/>
    <mergeCell ref="B49:D49"/>
    <mergeCell ref="B32:D32"/>
    <mergeCell ref="B22:D22"/>
    <mergeCell ref="B27:D27"/>
    <mergeCell ref="B29:D29"/>
    <mergeCell ref="B31:D31"/>
    <mergeCell ref="B28:D28"/>
    <mergeCell ref="B24:D24"/>
    <mergeCell ref="B23:D23"/>
    <mergeCell ref="B25:D25"/>
    <mergeCell ref="B26:D26"/>
    <mergeCell ref="B44:G44"/>
    <mergeCell ref="G46:G49"/>
    <mergeCell ref="E49:F49"/>
    <mergeCell ref="B40:D40"/>
    <mergeCell ref="B46:C46"/>
    <mergeCell ref="B1:G1"/>
    <mergeCell ref="D2:G2"/>
    <mergeCell ref="B14:D14"/>
    <mergeCell ref="B30:D30"/>
    <mergeCell ref="B12:D12"/>
    <mergeCell ref="B16:D16"/>
    <mergeCell ref="B18:D18"/>
    <mergeCell ref="B19:D19"/>
    <mergeCell ref="B21:D21"/>
    <mergeCell ref="B20:D20"/>
    <mergeCell ref="B3:G3"/>
    <mergeCell ref="B5:D5"/>
    <mergeCell ref="B4:D4"/>
    <mergeCell ref="B15:D15"/>
    <mergeCell ref="B10:D10"/>
    <mergeCell ref="B9:D9"/>
  </mergeCells>
  <phoneticPr fontId="18" type="noConversion"/>
  <printOptions horizontalCentered="1"/>
  <pageMargins left="0.19685039370078741" right="0.19685039370078741" top="0.19685039370078741" bottom="0.19685039370078741" header="0.19685039370078741" footer="0.19685039370078741"/>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Z83"/>
  <sheetViews>
    <sheetView topLeftCell="A62" zoomScaleNormal="100" workbookViewId="0">
      <selection activeCell="B87" sqref="B87"/>
    </sheetView>
  </sheetViews>
  <sheetFormatPr defaultRowHeight="12.75" x14ac:dyDescent="0.2"/>
  <cols>
    <col min="1" max="1" width="4.42578125" style="5" customWidth="1"/>
    <col min="2" max="2" width="5.85546875" style="5" bestFit="1" customWidth="1"/>
    <col min="3" max="3" width="13.28515625" style="5" customWidth="1"/>
    <col min="4" max="4" width="125.140625" style="5" customWidth="1"/>
    <col min="5" max="5" width="9.7109375" style="3" customWidth="1"/>
    <col min="6" max="6" width="19.42578125" style="5" customWidth="1"/>
    <col min="7" max="7" width="15.42578125" style="5" customWidth="1"/>
    <col min="8" max="8" width="14.42578125" style="150" customWidth="1"/>
    <col min="9" max="10" width="9.140625" style="34"/>
    <col min="11" max="16384" width="9.140625" style="5"/>
  </cols>
  <sheetData>
    <row r="1" spans="1:10" ht="16.5" customHeight="1" x14ac:dyDescent="0.2">
      <c r="A1" s="1"/>
      <c r="B1" s="169" t="s">
        <v>151</v>
      </c>
      <c r="C1" s="169"/>
      <c r="D1" s="169"/>
      <c r="E1" s="169"/>
      <c r="F1" s="169"/>
      <c r="G1" s="169"/>
    </row>
    <row r="2" spans="1:10" x14ac:dyDescent="0.2">
      <c r="A2" s="1"/>
      <c r="B2" s="1" t="s">
        <v>110</v>
      </c>
      <c r="C2" s="6"/>
      <c r="D2" s="187"/>
      <c r="E2" s="187"/>
      <c r="F2" s="187"/>
      <c r="G2" s="187"/>
    </row>
    <row r="3" spans="1:10" ht="30" customHeight="1" x14ac:dyDescent="0.2">
      <c r="A3" s="1"/>
      <c r="B3" s="205" t="s">
        <v>155</v>
      </c>
      <c r="C3" s="206"/>
      <c r="D3" s="206"/>
      <c r="E3" s="206"/>
      <c r="F3" s="206"/>
      <c r="G3" s="206"/>
    </row>
    <row r="4" spans="1:10" ht="42.75" customHeight="1" x14ac:dyDescent="0.2">
      <c r="A4" s="1"/>
      <c r="B4" s="198" t="s">
        <v>152</v>
      </c>
      <c r="C4" s="198"/>
      <c r="D4" s="198"/>
      <c r="E4" s="10" t="s">
        <v>2</v>
      </c>
      <c r="F4" s="50" t="s">
        <v>153</v>
      </c>
      <c r="G4" s="50" t="s">
        <v>154</v>
      </c>
    </row>
    <row r="5" spans="1:10" x14ac:dyDescent="0.2">
      <c r="A5" s="1"/>
      <c r="B5" s="207">
        <v>1</v>
      </c>
      <c r="C5" s="208"/>
      <c r="D5" s="209"/>
      <c r="E5" s="17">
        <v>2</v>
      </c>
      <c r="F5" s="18">
        <v>3</v>
      </c>
      <c r="G5" s="19">
        <v>4</v>
      </c>
    </row>
    <row r="6" spans="1:10" ht="17.100000000000001" customHeight="1" x14ac:dyDescent="0.2">
      <c r="A6" s="1"/>
      <c r="B6" s="192" t="s">
        <v>156</v>
      </c>
      <c r="C6" s="192"/>
      <c r="D6" s="192"/>
      <c r="E6" s="28" t="s">
        <v>6</v>
      </c>
      <c r="F6" s="9">
        <f>F7+F24</f>
        <v>0</v>
      </c>
      <c r="G6" s="20" t="s">
        <v>4</v>
      </c>
      <c r="H6" s="150">
        <f>IF(F6&gt;0,((F6*0.15)-('Пр 3'!G32-'Пр 3'!G34-'Пр 3'!G35-'Пр 3'!G38-'Пр 7'!F20)),0)</f>
        <v>0</v>
      </c>
    </row>
    <row r="7" spans="1:10" ht="17.100000000000001" customHeight="1" x14ac:dyDescent="0.2">
      <c r="A7" s="1"/>
      <c r="B7" s="192" t="s">
        <v>157</v>
      </c>
      <c r="C7" s="192"/>
      <c r="D7" s="192"/>
      <c r="E7" s="28" t="s">
        <v>11</v>
      </c>
      <c r="F7" s="9">
        <f>SUM(F9:F23)</f>
        <v>0</v>
      </c>
      <c r="G7" s="21"/>
      <c r="H7" s="150">
        <f>+IF(F7&gt;0,$H$6*F7/$F$6,0)</f>
        <v>0</v>
      </c>
    </row>
    <row r="8" spans="1:10" ht="17.100000000000001" customHeight="1" x14ac:dyDescent="0.2">
      <c r="A8" s="1"/>
      <c r="B8" s="192" t="s">
        <v>142</v>
      </c>
      <c r="C8" s="192"/>
      <c r="D8" s="192"/>
      <c r="E8" s="38"/>
      <c r="F8" s="13"/>
      <c r="G8" s="21"/>
    </row>
    <row r="9" spans="1:10" ht="17.100000000000001" customHeight="1" x14ac:dyDescent="0.2">
      <c r="A9" s="1"/>
      <c r="B9" s="204"/>
      <c r="C9" s="204"/>
      <c r="D9" s="204"/>
      <c r="E9" s="28" t="s">
        <v>52</v>
      </c>
      <c r="F9" s="22"/>
      <c r="G9" s="22"/>
      <c r="H9" s="150">
        <f>+IF(F9&gt;0,$H$6*F9/$F$6,0)</f>
        <v>0</v>
      </c>
      <c r="J9" s="35"/>
    </row>
    <row r="10" spans="1:10" ht="17.100000000000001" customHeight="1" x14ac:dyDescent="0.2">
      <c r="A10" s="1"/>
      <c r="B10" s="204"/>
      <c r="C10" s="204"/>
      <c r="D10" s="204"/>
      <c r="E10" s="28" t="s">
        <v>53</v>
      </c>
      <c r="F10" s="22"/>
      <c r="G10" s="22"/>
      <c r="H10" s="150">
        <f t="shared" ref="H10:H23" si="0">+IF(F10&gt;0,$H$6*F10/$F$6,0)</f>
        <v>0</v>
      </c>
      <c r="J10" s="35"/>
    </row>
    <row r="11" spans="1:10" ht="17.100000000000001" customHeight="1" x14ac:dyDescent="0.2">
      <c r="A11" s="1"/>
      <c r="B11" s="204"/>
      <c r="C11" s="204"/>
      <c r="D11" s="204"/>
      <c r="E11" s="28" t="s">
        <v>54</v>
      </c>
      <c r="F11" s="22"/>
      <c r="G11" s="22"/>
      <c r="H11" s="150">
        <f t="shared" si="0"/>
        <v>0</v>
      </c>
      <c r="J11" s="35"/>
    </row>
    <row r="12" spans="1:10" ht="17.100000000000001" customHeight="1" x14ac:dyDescent="0.2">
      <c r="A12" s="1"/>
      <c r="B12" s="204"/>
      <c r="C12" s="204"/>
      <c r="D12" s="204"/>
      <c r="E12" s="28" t="s">
        <v>55</v>
      </c>
      <c r="F12" s="22"/>
      <c r="G12" s="22"/>
      <c r="H12" s="150">
        <f t="shared" si="0"/>
        <v>0</v>
      </c>
      <c r="J12" s="35"/>
    </row>
    <row r="13" spans="1:10" ht="17.100000000000001" customHeight="1" x14ac:dyDescent="0.2">
      <c r="A13" s="1"/>
      <c r="B13" s="204"/>
      <c r="C13" s="204"/>
      <c r="D13" s="204"/>
      <c r="E13" s="28" t="s">
        <v>56</v>
      </c>
      <c r="F13" s="22"/>
      <c r="G13" s="22"/>
      <c r="H13" s="150">
        <f t="shared" si="0"/>
        <v>0</v>
      </c>
      <c r="J13" s="35"/>
    </row>
    <row r="14" spans="1:10" ht="17.100000000000001" customHeight="1" x14ac:dyDescent="0.2">
      <c r="A14" s="1"/>
      <c r="B14" s="204"/>
      <c r="C14" s="204"/>
      <c r="D14" s="204"/>
      <c r="E14" s="28" t="s">
        <v>57</v>
      </c>
      <c r="F14" s="22"/>
      <c r="G14" s="22"/>
      <c r="H14" s="150">
        <f t="shared" si="0"/>
        <v>0</v>
      </c>
      <c r="J14" s="35"/>
    </row>
    <row r="15" spans="1:10" ht="17.100000000000001" customHeight="1" x14ac:dyDescent="0.2">
      <c r="A15" s="1"/>
      <c r="B15" s="204"/>
      <c r="C15" s="204"/>
      <c r="D15" s="204"/>
      <c r="E15" s="28" t="s">
        <v>58</v>
      </c>
      <c r="F15" s="22"/>
      <c r="G15" s="22"/>
      <c r="H15" s="150">
        <f t="shared" si="0"/>
        <v>0</v>
      </c>
      <c r="J15" s="35"/>
    </row>
    <row r="16" spans="1:10" ht="17.100000000000001" customHeight="1" x14ac:dyDescent="0.2">
      <c r="A16" s="1"/>
      <c r="B16" s="204"/>
      <c r="C16" s="204"/>
      <c r="D16" s="204"/>
      <c r="E16" s="28" t="s">
        <v>59</v>
      </c>
      <c r="F16" s="22"/>
      <c r="G16" s="22"/>
      <c r="H16" s="150">
        <f t="shared" si="0"/>
        <v>0</v>
      </c>
      <c r="J16" s="35"/>
    </row>
    <row r="17" spans="1:10" ht="17.100000000000001" customHeight="1" x14ac:dyDescent="0.2">
      <c r="A17" s="1"/>
      <c r="B17" s="204"/>
      <c r="C17" s="204"/>
      <c r="D17" s="204"/>
      <c r="E17" s="28" t="s">
        <v>60</v>
      </c>
      <c r="F17" s="22"/>
      <c r="G17" s="22"/>
      <c r="H17" s="150">
        <f t="shared" si="0"/>
        <v>0</v>
      </c>
      <c r="J17" s="35"/>
    </row>
    <row r="18" spans="1:10" ht="17.100000000000001" customHeight="1" x14ac:dyDescent="0.2">
      <c r="A18" s="1"/>
      <c r="B18" s="204"/>
      <c r="C18" s="204"/>
      <c r="D18" s="204"/>
      <c r="E18" s="28" t="s">
        <v>68</v>
      </c>
      <c r="F18" s="22"/>
      <c r="G18" s="22"/>
      <c r="H18" s="150">
        <f t="shared" si="0"/>
        <v>0</v>
      </c>
      <c r="J18" s="35"/>
    </row>
    <row r="19" spans="1:10" ht="17.100000000000001" customHeight="1" x14ac:dyDescent="0.2">
      <c r="A19" s="1"/>
      <c r="B19" s="204"/>
      <c r="C19" s="204"/>
      <c r="D19" s="204"/>
      <c r="E19" s="28" t="s">
        <v>61</v>
      </c>
      <c r="F19" s="22"/>
      <c r="G19" s="22"/>
      <c r="H19" s="150">
        <f t="shared" si="0"/>
        <v>0</v>
      </c>
      <c r="J19" s="35"/>
    </row>
    <row r="20" spans="1:10" ht="17.100000000000001" customHeight="1" x14ac:dyDescent="0.2">
      <c r="A20" s="1"/>
      <c r="B20" s="204"/>
      <c r="C20" s="204"/>
      <c r="D20" s="204"/>
      <c r="E20" s="28" t="s">
        <v>69</v>
      </c>
      <c r="F20" s="22"/>
      <c r="G20" s="22"/>
      <c r="H20" s="150">
        <f t="shared" si="0"/>
        <v>0</v>
      </c>
      <c r="J20" s="35"/>
    </row>
    <row r="21" spans="1:10" ht="17.100000000000001" customHeight="1" x14ac:dyDescent="0.2">
      <c r="A21" s="1"/>
      <c r="B21" s="204"/>
      <c r="C21" s="204"/>
      <c r="D21" s="204"/>
      <c r="E21" s="28" t="s">
        <v>70</v>
      </c>
      <c r="F21" s="22"/>
      <c r="G21" s="22"/>
      <c r="H21" s="150">
        <f t="shared" si="0"/>
        <v>0</v>
      </c>
      <c r="J21" s="35"/>
    </row>
    <row r="22" spans="1:10" ht="17.100000000000001" customHeight="1" x14ac:dyDescent="0.2">
      <c r="A22" s="1"/>
      <c r="B22" s="204"/>
      <c r="C22" s="204"/>
      <c r="D22" s="204"/>
      <c r="E22" s="28" t="s">
        <v>71</v>
      </c>
      <c r="F22" s="22"/>
      <c r="G22" s="22"/>
      <c r="H22" s="150">
        <f t="shared" si="0"/>
        <v>0</v>
      </c>
      <c r="J22" s="35"/>
    </row>
    <row r="23" spans="1:10" ht="17.100000000000001" customHeight="1" x14ac:dyDescent="0.2">
      <c r="A23" s="1"/>
      <c r="B23" s="204"/>
      <c r="C23" s="204"/>
      <c r="D23" s="204"/>
      <c r="E23" s="28" t="s">
        <v>72</v>
      </c>
      <c r="F23" s="22"/>
      <c r="G23" s="22"/>
      <c r="H23" s="150">
        <f t="shared" si="0"/>
        <v>0</v>
      </c>
      <c r="J23" s="35"/>
    </row>
    <row r="24" spans="1:10" ht="26.1" customHeight="1" x14ac:dyDescent="0.2">
      <c r="A24" s="1"/>
      <c r="B24" s="192" t="s">
        <v>158</v>
      </c>
      <c r="C24" s="192"/>
      <c r="D24" s="192"/>
      <c r="E24" s="28" t="s">
        <v>12</v>
      </c>
      <c r="F24" s="9">
        <f>SUM(F26:F55)</f>
        <v>0</v>
      </c>
      <c r="G24" s="13"/>
      <c r="H24" s="151">
        <f>+IF(F24&gt;0,$H$6*F24/$F$6,0)</f>
        <v>0</v>
      </c>
      <c r="J24" s="35"/>
    </row>
    <row r="25" spans="1:10" ht="13.5" customHeight="1" x14ac:dyDescent="0.2">
      <c r="A25" s="1"/>
      <c r="B25" s="192" t="s">
        <v>142</v>
      </c>
      <c r="C25" s="192"/>
      <c r="D25" s="192"/>
      <c r="E25" s="38"/>
      <c r="F25" s="13"/>
      <c r="G25" s="13"/>
      <c r="H25" s="151"/>
      <c r="J25" s="35"/>
    </row>
    <row r="26" spans="1:10" ht="17.100000000000001" customHeight="1" x14ac:dyDescent="0.2">
      <c r="A26" s="1"/>
      <c r="B26" s="204"/>
      <c r="C26" s="204"/>
      <c r="D26" s="204"/>
      <c r="E26" s="28" t="s">
        <v>13</v>
      </c>
      <c r="F26" s="22"/>
      <c r="G26" s="22"/>
      <c r="H26" s="150">
        <f>+IF(F26&gt;0,$H$6*F26/$F$6,0)</f>
        <v>0</v>
      </c>
      <c r="J26" s="35"/>
    </row>
    <row r="27" spans="1:10" x14ac:dyDescent="0.2">
      <c r="A27" s="1"/>
      <c r="B27" s="204"/>
      <c r="C27" s="204"/>
      <c r="D27" s="204"/>
      <c r="E27" s="28" t="s">
        <v>14</v>
      </c>
      <c r="F27" s="22"/>
      <c r="G27" s="22"/>
      <c r="H27" s="150">
        <f t="shared" ref="H27:H55" si="1">+IF(F27&gt;0,$H$6*F27/$F$6,0)</f>
        <v>0</v>
      </c>
      <c r="J27" s="35"/>
    </row>
    <row r="28" spans="1:10" x14ac:dyDescent="0.2">
      <c r="A28" s="1"/>
      <c r="B28" s="204"/>
      <c r="C28" s="204"/>
      <c r="D28" s="204"/>
      <c r="E28" s="28" t="s">
        <v>15</v>
      </c>
      <c r="F28" s="22"/>
      <c r="G28" s="22"/>
      <c r="H28" s="150">
        <f t="shared" si="1"/>
        <v>0</v>
      </c>
      <c r="J28" s="35"/>
    </row>
    <row r="29" spans="1:10" x14ac:dyDescent="0.2">
      <c r="A29" s="1"/>
      <c r="B29" s="204"/>
      <c r="C29" s="204"/>
      <c r="D29" s="204"/>
      <c r="E29" s="28" t="s">
        <v>16</v>
      </c>
      <c r="F29" s="22"/>
      <c r="G29" s="22"/>
      <c r="H29" s="150">
        <f t="shared" si="1"/>
        <v>0</v>
      </c>
      <c r="J29" s="35"/>
    </row>
    <row r="30" spans="1:10" x14ac:dyDescent="0.2">
      <c r="A30" s="1"/>
      <c r="B30" s="204"/>
      <c r="C30" s="204"/>
      <c r="D30" s="204"/>
      <c r="E30" s="28" t="s">
        <v>62</v>
      </c>
      <c r="F30" s="22"/>
      <c r="G30" s="22"/>
      <c r="H30" s="150">
        <f t="shared" si="1"/>
        <v>0</v>
      </c>
      <c r="J30" s="35"/>
    </row>
    <row r="31" spans="1:10" x14ac:dyDescent="0.2">
      <c r="A31" s="1"/>
      <c r="B31" s="204"/>
      <c r="C31" s="204"/>
      <c r="D31" s="204"/>
      <c r="E31" s="28" t="s">
        <v>63</v>
      </c>
      <c r="F31" s="22"/>
      <c r="G31" s="22"/>
      <c r="H31" s="150">
        <f t="shared" si="1"/>
        <v>0</v>
      </c>
      <c r="J31" s="35"/>
    </row>
    <row r="32" spans="1:10" x14ac:dyDescent="0.2">
      <c r="A32" s="1"/>
      <c r="B32" s="204"/>
      <c r="C32" s="204"/>
      <c r="D32" s="204"/>
      <c r="E32" s="28" t="s">
        <v>64</v>
      </c>
      <c r="F32" s="22"/>
      <c r="G32" s="22"/>
      <c r="H32" s="150">
        <f t="shared" si="1"/>
        <v>0</v>
      </c>
      <c r="J32" s="35"/>
    </row>
    <row r="33" spans="1:10" x14ac:dyDescent="0.2">
      <c r="A33" s="1"/>
      <c r="B33" s="204"/>
      <c r="C33" s="204"/>
      <c r="D33" s="204"/>
      <c r="E33" s="28" t="s">
        <v>65</v>
      </c>
      <c r="F33" s="22"/>
      <c r="G33" s="22"/>
      <c r="H33" s="150">
        <f t="shared" si="1"/>
        <v>0</v>
      </c>
      <c r="J33" s="35"/>
    </row>
    <row r="34" spans="1:10" x14ac:dyDescent="0.2">
      <c r="A34" s="1"/>
      <c r="B34" s="204"/>
      <c r="C34" s="204"/>
      <c r="D34" s="204"/>
      <c r="E34" s="28" t="s">
        <v>66</v>
      </c>
      <c r="F34" s="22"/>
      <c r="G34" s="22"/>
      <c r="H34" s="150">
        <f t="shared" si="1"/>
        <v>0</v>
      </c>
      <c r="J34" s="35"/>
    </row>
    <row r="35" spans="1:10" x14ac:dyDescent="0.2">
      <c r="A35" s="1"/>
      <c r="B35" s="204"/>
      <c r="C35" s="204"/>
      <c r="D35" s="204"/>
      <c r="E35" s="28" t="s">
        <v>67</v>
      </c>
      <c r="F35" s="22"/>
      <c r="G35" s="22"/>
      <c r="H35" s="150">
        <f t="shared" si="1"/>
        <v>0</v>
      </c>
      <c r="J35" s="35"/>
    </row>
    <row r="36" spans="1:10" x14ac:dyDescent="0.2">
      <c r="A36" s="1"/>
      <c r="B36" s="204"/>
      <c r="C36" s="204"/>
      <c r="D36" s="204"/>
      <c r="E36" s="28" t="s">
        <v>73</v>
      </c>
      <c r="F36" s="22"/>
      <c r="G36" s="22"/>
      <c r="H36" s="150">
        <f t="shared" si="1"/>
        <v>0</v>
      </c>
      <c r="J36" s="35"/>
    </row>
    <row r="37" spans="1:10" x14ac:dyDescent="0.2">
      <c r="A37" s="1"/>
      <c r="B37" s="204"/>
      <c r="C37" s="204"/>
      <c r="D37" s="204"/>
      <c r="E37" s="28" t="s">
        <v>74</v>
      </c>
      <c r="F37" s="22"/>
      <c r="G37" s="22"/>
      <c r="H37" s="150">
        <f t="shared" si="1"/>
        <v>0</v>
      </c>
      <c r="J37" s="35"/>
    </row>
    <row r="38" spans="1:10" x14ac:dyDescent="0.2">
      <c r="A38" s="1"/>
      <c r="B38" s="204"/>
      <c r="C38" s="204"/>
      <c r="D38" s="204"/>
      <c r="E38" s="28" t="s">
        <v>75</v>
      </c>
      <c r="F38" s="22"/>
      <c r="G38" s="22"/>
      <c r="H38" s="150">
        <f t="shared" si="1"/>
        <v>0</v>
      </c>
      <c r="J38" s="35"/>
    </row>
    <row r="39" spans="1:10" x14ac:dyDescent="0.2">
      <c r="A39" s="1"/>
      <c r="B39" s="204"/>
      <c r="C39" s="204"/>
      <c r="D39" s="204"/>
      <c r="E39" s="28" t="s">
        <v>76</v>
      </c>
      <c r="F39" s="22"/>
      <c r="G39" s="22"/>
      <c r="H39" s="150">
        <f t="shared" si="1"/>
        <v>0</v>
      </c>
      <c r="J39" s="35"/>
    </row>
    <row r="40" spans="1:10" x14ac:dyDescent="0.2">
      <c r="A40" s="1"/>
      <c r="B40" s="204"/>
      <c r="C40" s="204"/>
      <c r="D40" s="204"/>
      <c r="E40" s="28" t="s">
        <v>77</v>
      </c>
      <c r="F40" s="22"/>
      <c r="G40" s="22"/>
      <c r="H40" s="150">
        <f t="shared" si="1"/>
        <v>0</v>
      </c>
      <c r="J40" s="35"/>
    </row>
    <row r="41" spans="1:10" x14ac:dyDescent="0.2">
      <c r="A41" s="1"/>
      <c r="B41" s="204"/>
      <c r="C41" s="204"/>
      <c r="D41" s="204"/>
      <c r="E41" s="28" t="s">
        <v>78</v>
      </c>
      <c r="F41" s="22"/>
      <c r="G41" s="22"/>
      <c r="H41" s="150">
        <f t="shared" si="1"/>
        <v>0</v>
      </c>
      <c r="J41" s="35"/>
    </row>
    <row r="42" spans="1:10" x14ac:dyDescent="0.2">
      <c r="A42" s="1"/>
      <c r="B42" s="204"/>
      <c r="C42" s="204"/>
      <c r="D42" s="204"/>
      <c r="E42" s="28" t="s">
        <v>79</v>
      </c>
      <c r="F42" s="22"/>
      <c r="G42" s="22"/>
      <c r="H42" s="150">
        <f t="shared" si="1"/>
        <v>0</v>
      </c>
      <c r="J42" s="35"/>
    </row>
    <row r="43" spans="1:10" x14ac:dyDescent="0.2">
      <c r="A43" s="1"/>
      <c r="B43" s="204"/>
      <c r="C43" s="204"/>
      <c r="D43" s="204"/>
      <c r="E43" s="28" t="s">
        <v>80</v>
      </c>
      <c r="F43" s="22"/>
      <c r="G43" s="22"/>
      <c r="H43" s="150">
        <f t="shared" si="1"/>
        <v>0</v>
      </c>
      <c r="J43" s="35"/>
    </row>
    <row r="44" spans="1:10" x14ac:dyDescent="0.2">
      <c r="A44" s="1"/>
      <c r="B44" s="204"/>
      <c r="C44" s="204"/>
      <c r="D44" s="204"/>
      <c r="E44" s="28" t="s">
        <v>81</v>
      </c>
      <c r="F44" s="22"/>
      <c r="G44" s="22"/>
      <c r="H44" s="150">
        <f t="shared" si="1"/>
        <v>0</v>
      </c>
      <c r="J44" s="35"/>
    </row>
    <row r="45" spans="1:10" x14ac:dyDescent="0.2">
      <c r="A45" s="1"/>
      <c r="B45" s="204"/>
      <c r="C45" s="204"/>
      <c r="D45" s="204"/>
      <c r="E45" s="28" t="s">
        <v>82</v>
      </c>
      <c r="F45" s="22"/>
      <c r="G45" s="22"/>
      <c r="H45" s="150">
        <f t="shared" si="1"/>
        <v>0</v>
      </c>
      <c r="J45" s="35"/>
    </row>
    <row r="46" spans="1:10" x14ac:dyDescent="0.2">
      <c r="A46" s="1"/>
      <c r="B46" s="204"/>
      <c r="C46" s="204"/>
      <c r="D46" s="204"/>
      <c r="E46" s="28" t="s">
        <v>83</v>
      </c>
      <c r="F46" s="22"/>
      <c r="G46" s="22"/>
      <c r="H46" s="150">
        <f t="shared" si="1"/>
        <v>0</v>
      </c>
      <c r="J46" s="35"/>
    </row>
    <row r="47" spans="1:10" x14ac:dyDescent="0.2">
      <c r="A47" s="1"/>
      <c r="B47" s="204"/>
      <c r="C47" s="204"/>
      <c r="D47" s="204"/>
      <c r="E47" s="28" t="s">
        <v>84</v>
      </c>
      <c r="F47" s="22"/>
      <c r="G47" s="22"/>
      <c r="H47" s="150">
        <f t="shared" si="1"/>
        <v>0</v>
      </c>
      <c r="J47" s="35"/>
    </row>
    <row r="48" spans="1:10" x14ac:dyDescent="0.2">
      <c r="A48" s="1"/>
      <c r="B48" s="204"/>
      <c r="C48" s="204"/>
      <c r="D48" s="204"/>
      <c r="E48" s="28" t="s">
        <v>85</v>
      </c>
      <c r="F48" s="22"/>
      <c r="G48" s="22"/>
      <c r="H48" s="150">
        <f t="shared" si="1"/>
        <v>0</v>
      </c>
      <c r="J48" s="35"/>
    </row>
    <row r="49" spans="1:26" x14ac:dyDescent="0.2">
      <c r="A49" s="1"/>
      <c r="B49" s="204"/>
      <c r="C49" s="204"/>
      <c r="D49" s="204"/>
      <c r="E49" s="28" t="s">
        <v>86</v>
      </c>
      <c r="F49" s="22"/>
      <c r="G49" s="22"/>
      <c r="H49" s="150">
        <f t="shared" si="1"/>
        <v>0</v>
      </c>
      <c r="J49" s="35"/>
    </row>
    <row r="50" spans="1:26" x14ac:dyDescent="0.2">
      <c r="A50" s="1"/>
      <c r="B50" s="204"/>
      <c r="C50" s="204"/>
      <c r="D50" s="204"/>
      <c r="E50" s="28" t="s">
        <v>87</v>
      </c>
      <c r="F50" s="22"/>
      <c r="G50" s="22"/>
      <c r="H50" s="150">
        <f t="shared" si="1"/>
        <v>0</v>
      </c>
      <c r="J50" s="35"/>
    </row>
    <row r="51" spans="1:26" x14ac:dyDescent="0.2">
      <c r="A51" s="1"/>
      <c r="B51" s="204"/>
      <c r="C51" s="204"/>
      <c r="D51" s="204"/>
      <c r="E51" s="28" t="s">
        <v>88</v>
      </c>
      <c r="F51" s="22"/>
      <c r="G51" s="22"/>
      <c r="H51" s="150">
        <f t="shared" si="1"/>
        <v>0</v>
      </c>
      <c r="J51" s="35"/>
    </row>
    <row r="52" spans="1:26" x14ac:dyDescent="0.2">
      <c r="A52" s="1"/>
      <c r="B52" s="204"/>
      <c r="C52" s="204"/>
      <c r="D52" s="204"/>
      <c r="E52" s="28" t="s">
        <v>89</v>
      </c>
      <c r="F52" s="22"/>
      <c r="G52" s="22"/>
      <c r="H52" s="150">
        <f t="shared" si="1"/>
        <v>0</v>
      </c>
      <c r="J52" s="35"/>
    </row>
    <row r="53" spans="1:26" x14ac:dyDescent="0.2">
      <c r="A53" s="1"/>
      <c r="B53" s="204"/>
      <c r="C53" s="204"/>
      <c r="D53" s="204"/>
      <c r="E53" s="28" t="s">
        <v>90</v>
      </c>
      <c r="F53" s="22"/>
      <c r="G53" s="22"/>
      <c r="H53" s="150">
        <f t="shared" si="1"/>
        <v>0</v>
      </c>
      <c r="J53" s="35"/>
    </row>
    <row r="54" spans="1:26" x14ac:dyDescent="0.2">
      <c r="A54" s="1"/>
      <c r="B54" s="204"/>
      <c r="C54" s="204"/>
      <c r="D54" s="204"/>
      <c r="E54" s="28" t="s">
        <v>91</v>
      </c>
      <c r="F54" s="22"/>
      <c r="G54" s="22"/>
      <c r="H54" s="150">
        <f t="shared" si="1"/>
        <v>0</v>
      </c>
      <c r="J54" s="35"/>
    </row>
    <row r="55" spans="1:26" x14ac:dyDescent="0.2">
      <c r="A55" s="1"/>
      <c r="B55" s="204"/>
      <c r="C55" s="204"/>
      <c r="D55" s="204"/>
      <c r="E55" s="28" t="s">
        <v>92</v>
      </c>
      <c r="F55" s="22"/>
      <c r="G55" s="22"/>
      <c r="H55" s="150">
        <f t="shared" si="1"/>
        <v>0</v>
      </c>
      <c r="J55" s="35"/>
    </row>
    <row r="56" spans="1:26" x14ac:dyDescent="0.2">
      <c r="B56" s="211" t="s">
        <v>297</v>
      </c>
      <c r="C56" s="211"/>
      <c r="D56" s="211"/>
      <c r="E56" s="64" t="s">
        <v>17</v>
      </c>
      <c r="F56" s="75">
        <f>F58+F62+F63+F64+F65+F68+F69</f>
        <v>0</v>
      </c>
      <c r="G56" s="66" t="s">
        <v>5</v>
      </c>
      <c r="H56" s="150">
        <f>+IF(F56&gt;0,((F56*0.15)-('Пр 3'!$G$32-'Пр 3'!$G$34-'Пр 3'!$G$29-'Пр 3'!$G$23-'Пр 7'!$F$20)),0)</f>
        <v>0</v>
      </c>
    </row>
    <row r="57" spans="1:26" ht="15" customHeight="1" x14ac:dyDescent="0.2">
      <c r="B57" s="192" t="s">
        <v>142</v>
      </c>
      <c r="C57" s="192"/>
      <c r="D57" s="192"/>
      <c r="E57" s="64"/>
      <c r="F57" s="66" t="s">
        <v>5</v>
      </c>
      <c r="G57" s="66" t="s">
        <v>5</v>
      </c>
    </row>
    <row r="58" spans="1:26" ht="29.25" customHeight="1" x14ac:dyDescent="0.2">
      <c r="B58" s="216" t="s">
        <v>227</v>
      </c>
      <c r="C58" s="217"/>
      <c r="D58" s="218"/>
      <c r="E58" s="64" t="s">
        <v>51</v>
      </c>
      <c r="F58" s="68"/>
      <c r="G58" s="66" t="s">
        <v>5</v>
      </c>
      <c r="H58" s="150">
        <f>+IF(F58&gt;0,$F$58/$F$56*$H$56,0)</f>
        <v>0</v>
      </c>
    </row>
    <row r="59" spans="1:26" ht="18" customHeight="1" x14ac:dyDescent="0.2">
      <c r="B59" s="216" t="s">
        <v>228</v>
      </c>
      <c r="C59" s="217"/>
      <c r="D59" s="218"/>
      <c r="E59" s="64" t="s">
        <v>93</v>
      </c>
      <c r="F59" s="68"/>
      <c r="G59" s="66" t="s">
        <v>5</v>
      </c>
    </row>
    <row r="60" spans="1:26" ht="28.5" customHeight="1" x14ac:dyDescent="0.2">
      <c r="B60" s="216" t="s">
        <v>240</v>
      </c>
      <c r="C60" s="217"/>
      <c r="D60" s="218"/>
      <c r="E60" s="64" t="s">
        <v>94</v>
      </c>
      <c r="F60" s="68"/>
      <c r="G60" s="66" t="s">
        <v>5</v>
      </c>
    </row>
    <row r="61" spans="1:26" ht="31.5" customHeight="1" x14ac:dyDescent="0.2">
      <c r="B61" s="213" t="s">
        <v>266</v>
      </c>
      <c r="C61" s="214"/>
      <c r="D61" s="215"/>
      <c r="E61" s="64" t="s">
        <v>95</v>
      </c>
      <c r="F61" s="68"/>
      <c r="G61" s="66" t="s">
        <v>5</v>
      </c>
      <c r="I61" s="212"/>
      <c r="J61" s="212"/>
      <c r="K61" s="212"/>
      <c r="L61" s="212"/>
      <c r="M61" s="212"/>
      <c r="N61" s="212"/>
      <c r="O61" s="212"/>
      <c r="P61" s="212"/>
      <c r="Q61" s="212"/>
      <c r="R61" s="212"/>
      <c r="S61" s="212"/>
      <c r="T61" s="212"/>
      <c r="U61" s="212"/>
      <c r="V61" s="212"/>
      <c r="W61" s="212"/>
      <c r="X61" s="212"/>
      <c r="Y61" s="212"/>
      <c r="Z61" s="212"/>
    </row>
    <row r="62" spans="1:26" ht="15" customHeight="1" x14ac:dyDescent="0.2">
      <c r="B62" s="216" t="s">
        <v>159</v>
      </c>
      <c r="C62" s="217"/>
      <c r="D62" s="218"/>
      <c r="E62" s="64" t="s">
        <v>96</v>
      </c>
      <c r="F62" s="68"/>
      <c r="G62" s="66" t="s">
        <v>5</v>
      </c>
      <c r="H62" s="150">
        <f>+IF(F62&gt;0,$F$58/$F$56*$H$56,0)</f>
        <v>0</v>
      </c>
    </row>
    <row r="63" spans="1:26" ht="28.5" customHeight="1" x14ac:dyDescent="0.2">
      <c r="B63" s="216" t="s">
        <v>160</v>
      </c>
      <c r="C63" s="217"/>
      <c r="D63" s="218"/>
      <c r="E63" s="64" t="s">
        <v>97</v>
      </c>
      <c r="F63" s="68"/>
      <c r="G63" s="66" t="s">
        <v>5</v>
      </c>
      <c r="H63" s="150">
        <f>+IF(F63&gt;0,$F$58/$F$56*$H$56,0)</f>
        <v>0</v>
      </c>
    </row>
    <row r="64" spans="1:26" ht="45.75" customHeight="1" x14ac:dyDescent="0.2">
      <c r="B64" s="216" t="s">
        <v>161</v>
      </c>
      <c r="C64" s="217"/>
      <c r="D64" s="218"/>
      <c r="E64" s="64" t="s">
        <v>98</v>
      </c>
      <c r="F64" s="68"/>
      <c r="G64" s="66" t="s">
        <v>5</v>
      </c>
      <c r="H64" s="150">
        <f>+IF(F64&gt;0,$F$58/$F$56*$H$56,0)</f>
        <v>0</v>
      </c>
    </row>
    <row r="65" spans="1:8" ht="15" customHeight="1" x14ac:dyDescent="0.2">
      <c r="B65" s="219" t="s">
        <v>298</v>
      </c>
      <c r="C65" s="220"/>
      <c r="D65" s="221"/>
      <c r="E65" s="64" t="s">
        <v>99</v>
      </c>
      <c r="F65" s="75">
        <f>(F66+F67)</f>
        <v>0</v>
      </c>
      <c r="G65" s="66" t="s">
        <v>5</v>
      </c>
      <c r="H65" s="150">
        <f>+IF(F65&gt;0,((F65*0.15)-('Пр 3'!$G$32-'Пр 3'!$G$34-'Пр 3'!$G$29-'Пр 3'!$G$23-'Пр 7'!$F$20)),0)</f>
        <v>0</v>
      </c>
    </row>
    <row r="66" spans="1:8" ht="15" customHeight="1" x14ac:dyDescent="0.2">
      <c r="B66" s="216" t="s">
        <v>162</v>
      </c>
      <c r="C66" s="217"/>
      <c r="D66" s="218"/>
      <c r="E66" s="64" t="s">
        <v>105</v>
      </c>
      <c r="F66" s="68"/>
      <c r="G66" s="66" t="s">
        <v>5</v>
      </c>
      <c r="H66" s="150">
        <f>+IF(F66&gt;0,$H$6*F66/$F$6,0)</f>
        <v>0</v>
      </c>
    </row>
    <row r="67" spans="1:8" ht="15" customHeight="1" x14ac:dyDescent="0.2">
      <c r="B67" s="216" t="s">
        <v>163</v>
      </c>
      <c r="C67" s="217"/>
      <c r="D67" s="218"/>
      <c r="E67" s="64" t="s">
        <v>106</v>
      </c>
      <c r="F67" s="68"/>
      <c r="G67" s="66" t="s">
        <v>5</v>
      </c>
      <c r="H67" s="150">
        <f>+IF(F67&gt;0,$H$6*F67/$F$6,0)</f>
        <v>0</v>
      </c>
    </row>
    <row r="68" spans="1:8" ht="48" customHeight="1" x14ac:dyDescent="0.2">
      <c r="B68" s="216" t="s">
        <v>164</v>
      </c>
      <c r="C68" s="217"/>
      <c r="D68" s="218"/>
      <c r="E68" s="64" t="s">
        <v>100</v>
      </c>
      <c r="F68" s="68"/>
      <c r="G68" s="66" t="s">
        <v>5</v>
      </c>
      <c r="H68" s="150">
        <f>+IF(F68&gt;0,$H$6*F68/$F$6,0)</f>
        <v>0</v>
      </c>
    </row>
    <row r="69" spans="1:8" ht="31.5" customHeight="1" x14ac:dyDescent="0.2">
      <c r="B69" s="216" t="s">
        <v>165</v>
      </c>
      <c r="C69" s="217"/>
      <c r="D69" s="218"/>
      <c r="E69" s="64" t="s">
        <v>107</v>
      </c>
      <c r="F69" s="75">
        <f>SUM(F71:F77)</f>
        <v>0</v>
      </c>
      <c r="G69" s="66" t="s">
        <v>5</v>
      </c>
    </row>
    <row r="70" spans="1:8" ht="15" customHeight="1" x14ac:dyDescent="0.2">
      <c r="B70" s="192" t="s">
        <v>142</v>
      </c>
      <c r="C70" s="192"/>
      <c r="D70" s="192"/>
      <c r="E70" s="66"/>
      <c r="F70" s="66" t="s">
        <v>5</v>
      </c>
      <c r="G70" s="66" t="s">
        <v>5</v>
      </c>
    </row>
    <row r="71" spans="1:8" ht="15" customHeight="1" x14ac:dyDescent="0.2">
      <c r="A71" s="1"/>
      <c r="B71" s="204"/>
      <c r="C71" s="204"/>
      <c r="D71" s="204"/>
      <c r="E71" s="64" t="s">
        <v>243</v>
      </c>
      <c r="F71" s="22"/>
      <c r="G71" s="22"/>
      <c r="H71" s="150">
        <f>+IF(F71&gt;0,$H$6*F71/$F$6,0)</f>
        <v>0</v>
      </c>
    </row>
    <row r="72" spans="1:8" ht="15" customHeight="1" x14ac:dyDescent="0.2">
      <c r="A72" s="1"/>
      <c r="B72" s="204"/>
      <c r="C72" s="204"/>
      <c r="D72" s="204"/>
      <c r="E72" s="64" t="s">
        <v>244</v>
      </c>
      <c r="F72" s="22"/>
      <c r="G72" s="22"/>
      <c r="H72" s="150">
        <f t="shared" ref="H72:H77" si="2">+IF(F72&gt;0,$H$6*F72/$F$6,0)</f>
        <v>0</v>
      </c>
    </row>
    <row r="73" spans="1:8" ht="15" customHeight="1" x14ac:dyDescent="0.2">
      <c r="A73" s="1"/>
      <c r="B73" s="204"/>
      <c r="C73" s="204"/>
      <c r="D73" s="204"/>
      <c r="E73" s="64" t="s">
        <v>245</v>
      </c>
      <c r="F73" s="22"/>
      <c r="G73" s="22"/>
      <c r="H73" s="150">
        <f t="shared" si="2"/>
        <v>0</v>
      </c>
    </row>
    <row r="74" spans="1:8" ht="15" customHeight="1" x14ac:dyDescent="0.2">
      <c r="A74" s="1"/>
      <c r="B74" s="204"/>
      <c r="C74" s="204"/>
      <c r="D74" s="204"/>
      <c r="E74" s="64" t="s">
        <v>246</v>
      </c>
      <c r="F74" s="22"/>
      <c r="G74" s="22"/>
      <c r="H74" s="150">
        <f t="shared" si="2"/>
        <v>0</v>
      </c>
    </row>
    <row r="75" spans="1:8" ht="15" customHeight="1" x14ac:dyDescent="0.2">
      <c r="A75" s="1"/>
      <c r="B75" s="204"/>
      <c r="C75" s="204"/>
      <c r="D75" s="204"/>
      <c r="E75" s="64" t="s">
        <v>247</v>
      </c>
      <c r="F75" s="22"/>
      <c r="G75" s="22"/>
      <c r="H75" s="150">
        <f t="shared" si="2"/>
        <v>0</v>
      </c>
    </row>
    <row r="76" spans="1:8" ht="15" customHeight="1" x14ac:dyDescent="0.2">
      <c r="A76" s="1"/>
      <c r="B76" s="204"/>
      <c r="C76" s="204"/>
      <c r="D76" s="204"/>
      <c r="E76" s="64" t="s">
        <v>248</v>
      </c>
      <c r="F76" s="22"/>
      <c r="G76" s="22"/>
      <c r="H76" s="150">
        <f t="shared" si="2"/>
        <v>0</v>
      </c>
    </row>
    <row r="77" spans="1:8" ht="15" customHeight="1" x14ac:dyDescent="0.2">
      <c r="A77" s="1"/>
      <c r="B77" s="204"/>
      <c r="C77" s="204"/>
      <c r="D77" s="204"/>
      <c r="E77" s="64" t="s">
        <v>249</v>
      </c>
      <c r="F77" s="22"/>
      <c r="G77" s="22"/>
      <c r="H77" s="150">
        <f t="shared" si="2"/>
        <v>0</v>
      </c>
    </row>
    <row r="78" spans="1:8" ht="80.25" customHeight="1" x14ac:dyDescent="0.2">
      <c r="B78" s="210" t="s">
        <v>241</v>
      </c>
      <c r="C78" s="210"/>
      <c r="D78" s="210"/>
      <c r="E78" s="210"/>
      <c r="F78" s="210"/>
      <c r="G78" s="210"/>
    </row>
    <row r="79" spans="1:8" x14ac:dyDescent="0.2">
      <c r="B79" s="51"/>
      <c r="C79" s="51"/>
      <c r="D79" s="69"/>
      <c r="E79" s="52"/>
      <c r="F79" s="52"/>
      <c r="G79" s="52"/>
    </row>
    <row r="80" spans="1:8" x14ac:dyDescent="0.2">
      <c r="B80" s="180" t="s">
        <v>127</v>
      </c>
      <c r="C80" s="180"/>
      <c r="D80" s="2">
        <f>+СВЕДЕНИЕ!D27</f>
        <v>0</v>
      </c>
      <c r="E80" s="52"/>
      <c r="F80" s="52"/>
      <c r="G80" s="52"/>
    </row>
    <row r="81" spans="1:7" x14ac:dyDescent="0.2">
      <c r="A81" s="175"/>
      <c r="B81" s="175"/>
      <c r="C81" s="175"/>
      <c r="D81" s="175"/>
      <c r="E81" s="201" t="s">
        <v>135</v>
      </c>
      <c r="F81" s="201"/>
      <c r="G81" s="175"/>
    </row>
    <row r="82" spans="1:7" x14ac:dyDescent="0.2">
      <c r="B82" s="180" t="s">
        <v>129</v>
      </c>
      <c r="C82" s="180"/>
      <c r="D82" s="2">
        <f>+СВЕДЕНИЕ!H27</f>
        <v>0</v>
      </c>
      <c r="E82" s="181"/>
      <c r="F82" s="181"/>
      <c r="G82" s="175"/>
    </row>
    <row r="83" spans="1:7" x14ac:dyDescent="0.2">
      <c r="A83" s="175"/>
      <c r="B83" s="175"/>
      <c r="C83" s="175"/>
      <c r="D83" s="175"/>
      <c r="E83" s="201" t="s">
        <v>135</v>
      </c>
      <c r="F83" s="201"/>
      <c r="G83" s="175"/>
    </row>
  </sheetData>
  <mergeCells count="87">
    <mergeCell ref="I61:Z61"/>
    <mergeCell ref="B61:D61"/>
    <mergeCell ref="B57:D57"/>
    <mergeCell ref="B70:D70"/>
    <mergeCell ref="B69:D69"/>
    <mergeCell ref="B68:D68"/>
    <mergeCell ref="B67:D67"/>
    <mergeCell ref="B66:D66"/>
    <mergeCell ref="B65:D65"/>
    <mergeCell ref="B62:D62"/>
    <mergeCell ref="B60:D60"/>
    <mergeCell ref="B59:D59"/>
    <mergeCell ref="B58:D58"/>
    <mergeCell ref="B63:D63"/>
    <mergeCell ref="B64:D64"/>
    <mergeCell ref="B49:D49"/>
    <mergeCell ref="B50:D50"/>
    <mergeCell ref="B51:D51"/>
    <mergeCell ref="B76:D76"/>
    <mergeCell ref="B77:D77"/>
    <mergeCell ref="B71:D71"/>
    <mergeCell ref="B72:D72"/>
    <mergeCell ref="B73:D73"/>
    <mergeCell ref="B74:D74"/>
    <mergeCell ref="B75:D75"/>
    <mergeCell ref="B56:D56"/>
    <mergeCell ref="B43:D43"/>
    <mergeCell ref="B45:D45"/>
    <mergeCell ref="B46:D46"/>
    <mergeCell ref="B47:D47"/>
    <mergeCell ref="B48:D48"/>
    <mergeCell ref="B38:D38"/>
    <mergeCell ref="B39:D39"/>
    <mergeCell ref="B40:D40"/>
    <mergeCell ref="B41:D41"/>
    <mergeCell ref="B42:D42"/>
    <mergeCell ref="B31:D31"/>
    <mergeCell ref="B34:D34"/>
    <mergeCell ref="B35:D35"/>
    <mergeCell ref="B36:D36"/>
    <mergeCell ref="B37:D37"/>
    <mergeCell ref="E82:F82"/>
    <mergeCell ref="A81:D81"/>
    <mergeCell ref="G81:G83"/>
    <mergeCell ref="E83:F83"/>
    <mergeCell ref="B80:C80"/>
    <mergeCell ref="E81:F81"/>
    <mergeCell ref="B52:D52"/>
    <mergeCell ref="B53:D53"/>
    <mergeCell ref="B54:D54"/>
    <mergeCell ref="B55:D55"/>
    <mergeCell ref="B78:G78"/>
    <mergeCell ref="B30:D30"/>
    <mergeCell ref="B17:D17"/>
    <mergeCell ref="B18:D18"/>
    <mergeCell ref="B19:D19"/>
    <mergeCell ref="B20:D20"/>
    <mergeCell ref="B21:D21"/>
    <mergeCell ref="B15:D15"/>
    <mergeCell ref="B28:D28"/>
    <mergeCell ref="B27:D27"/>
    <mergeCell ref="B10:D10"/>
    <mergeCell ref="A83:D83"/>
    <mergeCell ref="B82:C82"/>
    <mergeCell ref="B25:D25"/>
    <mergeCell ref="B23:D23"/>
    <mergeCell ref="B22:D22"/>
    <mergeCell ref="B16:D16"/>
    <mergeCell ref="B26:D26"/>
    <mergeCell ref="B24:D24"/>
    <mergeCell ref="B44:D44"/>
    <mergeCell ref="B32:D32"/>
    <mergeCell ref="B33:D33"/>
    <mergeCell ref="B29:D29"/>
    <mergeCell ref="B1:G1"/>
    <mergeCell ref="B13:D13"/>
    <mergeCell ref="B14:D14"/>
    <mergeCell ref="B12:D12"/>
    <mergeCell ref="B11:D11"/>
    <mergeCell ref="B6:D6"/>
    <mergeCell ref="B7:D7"/>
    <mergeCell ref="B3:G3"/>
    <mergeCell ref="B4:D4"/>
    <mergeCell ref="D2:G2"/>
    <mergeCell ref="B5:D5"/>
    <mergeCell ref="B9:D9"/>
    <mergeCell ref="B8:D8"/>
  </mergeCells>
  <phoneticPr fontId="18" type="noConversion"/>
  <printOptions horizontalCentered="1"/>
  <pageMargins left="0.19685039370078741" right="0.19685039370078741" top="0.19685039370078741" bottom="0.19685039370078741" header="0.19685039370078741" footer="0.19685039370078741"/>
  <pageSetup paperSize="9" scale="91"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59"/>
  <sheetViews>
    <sheetView topLeftCell="A40" zoomScaleNormal="100" workbookViewId="0">
      <selection activeCell="G52" sqref="G52"/>
    </sheetView>
  </sheetViews>
  <sheetFormatPr defaultRowHeight="12.75" x14ac:dyDescent="0.2"/>
  <cols>
    <col min="1" max="1" width="5.140625" style="5" customWidth="1"/>
    <col min="2" max="2" width="7.42578125" style="5" customWidth="1"/>
    <col min="3" max="3" width="13.28515625" style="5" customWidth="1"/>
    <col min="4" max="4" width="114.42578125" style="5" customWidth="1"/>
    <col min="5" max="5" width="7.28515625" style="84" bestFit="1" customWidth="1"/>
    <col min="6" max="6" width="15.42578125" style="84" customWidth="1"/>
    <col min="7" max="7" width="15" style="5" customWidth="1"/>
    <col min="8" max="8" width="4.140625" style="65" customWidth="1"/>
    <col min="9" max="9" width="9.140625" style="5"/>
    <col min="10" max="10" width="15.5703125" style="123" customWidth="1"/>
    <col min="11" max="14" width="9.140625" style="123"/>
    <col min="15" max="16384" width="9.140625" style="5"/>
  </cols>
  <sheetData>
    <row r="1" spans="1:7" x14ac:dyDescent="0.2">
      <c r="A1" s="169" t="s">
        <v>150</v>
      </c>
      <c r="B1" s="169"/>
      <c r="C1" s="169"/>
      <c r="D1" s="169"/>
      <c r="E1" s="169"/>
      <c r="F1" s="169"/>
      <c r="G1" s="169"/>
    </row>
    <row r="2" spans="1:7" x14ac:dyDescent="0.2">
      <c r="A2" s="1"/>
      <c r="B2" s="1" t="s">
        <v>110</v>
      </c>
      <c r="C2" s="83"/>
      <c r="D2" s="176"/>
      <c r="E2" s="176"/>
      <c r="F2" s="176"/>
      <c r="G2" s="176"/>
    </row>
    <row r="3" spans="1:7" x14ac:dyDescent="0.2">
      <c r="A3" s="1"/>
      <c r="B3" s="1"/>
      <c r="C3" s="45"/>
      <c r="D3" s="85"/>
      <c r="E3" s="85"/>
      <c r="F3" s="85"/>
      <c r="G3" s="85"/>
    </row>
    <row r="4" spans="1:7" ht="36.75" customHeight="1" x14ac:dyDescent="0.2">
      <c r="A4" s="1"/>
      <c r="B4" s="198" t="s">
        <v>215</v>
      </c>
      <c r="C4" s="233"/>
      <c r="D4" s="233"/>
      <c r="E4" s="233"/>
      <c r="F4" s="233"/>
      <c r="G4" s="233"/>
    </row>
    <row r="5" spans="1:7" ht="31.5" customHeight="1" x14ac:dyDescent="0.2">
      <c r="A5" s="1"/>
      <c r="B5" s="198" t="s">
        <v>131</v>
      </c>
      <c r="C5" s="198"/>
      <c r="D5" s="198"/>
      <c r="E5" s="70" t="s">
        <v>2</v>
      </c>
      <c r="F5" s="70" t="s">
        <v>168</v>
      </c>
      <c r="G5" s="70" t="s">
        <v>137</v>
      </c>
    </row>
    <row r="6" spans="1:7" x14ac:dyDescent="0.2">
      <c r="A6" s="1"/>
      <c r="B6" s="234">
        <v>1</v>
      </c>
      <c r="C6" s="234"/>
      <c r="D6" s="235"/>
      <c r="E6" s="11">
        <v>2</v>
      </c>
      <c r="F6" s="11">
        <v>3</v>
      </c>
      <c r="G6" s="88">
        <v>4</v>
      </c>
    </row>
    <row r="7" spans="1:7" ht="30" customHeight="1" x14ac:dyDescent="0.2">
      <c r="A7" s="1"/>
      <c r="B7" s="192" t="s">
        <v>277</v>
      </c>
      <c r="C7" s="192"/>
      <c r="D7" s="192"/>
      <c r="E7" s="64" t="s">
        <v>6</v>
      </c>
      <c r="F7" s="75">
        <f>+F10+F12+F16</f>
        <v>0</v>
      </c>
      <c r="G7" s="75">
        <f>+G10+G12+G16</f>
        <v>0</v>
      </c>
    </row>
    <row r="8" spans="1:7" ht="15" customHeight="1" x14ac:dyDescent="0.2">
      <c r="A8" s="1"/>
      <c r="B8" s="211" t="s">
        <v>203</v>
      </c>
      <c r="C8" s="211"/>
      <c r="D8" s="211"/>
      <c r="E8" s="64" t="s">
        <v>101</v>
      </c>
      <c r="F8" s="75">
        <f>+'Пр 4'!H9</f>
        <v>0</v>
      </c>
      <c r="G8" s="75">
        <f>+'Пр 4'!I9</f>
        <v>0</v>
      </c>
    </row>
    <row r="9" spans="1:7" ht="13.5" customHeight="1" x14ac:dyDescent="0.2">
      <c r="A9" s="1"/>
      <c r="B9" s="219" t="s">
        <v>142</v>
      </c>
      <c r="C9" s="220"/>
      <c r="D9" s="221"/>
      <c r="E9" s="64"/>
      <c r="F9" s="72" t="s">
        <v>5</v>
      </c>
      <c r="G9" s="72" t="s">
        <v>5</v>
      </c>
    </row>
    <row r="10" spans="1:7" ht="15" customHeight="1" x14ac:dyDescent="0.2">
      <c r="A10" s="1"/>
      <c r="B10" s="219" t="s">
        <v>193</v>
      </c>
      <c r="C10" s="220"/>
      <c r="D10" s="221"/>
      <c r="E10" s="64" t="s">
        <v>108</v>
      </c>
      <c r="F10" s="75">
        <f>+F8-F11</f>
        <v>0</v>
      </c>
      <c r="G10" s="75">
        <f>+G8-G11</f>
        <v>0</v>
      </c>
    </row>
    <row r="11" spans="1:7" ht="15" customHeight="1" x14ac:dyDescent="0.2">
      <c r="A11" s="1"/>
      <c r="B11" s="219" t="s">
        <v>194</v>
      </c>
      <c r="C11" s="220"/>
      <c r="D11" s="221"/>
      <c r="E11" s="64" t="s">
        <v>109</v>
      </c>
      <c r="F11" s="75">
        <f>+'Пр 4'!J9</f>
        <v>0</v>
      </c>
      <c r="G11" s="75">
        <f>+'Пр 4'!K9</f>
        <v>0</v>
      </c>
    </row>
    <row r="12" spans="1:7" ht="31.5" customHeight="1" x14ac:dyDescent="0.2">
      <c r="A12" s="1"/>
      <c r="B12" s="211" t="s">
        <v>222</v>
      </c>
      <c r="C12" s="211"/>
      <c r="D12" s="211"/>
      <c r="E12" s="64" t="s">
        <v>102</v>
      </c>
      <c r="F12" s="75">
        <f>+F14+F15</f>
        <v>0</v>
      </c>
      <c r="G12" s="75">
        <f>+G14+G15</f>
        <v>0</v>
      </c>
    </row>
    <row r="13" spans="1:7" ht="12.75" customHeight="1" x14ac:dyDescent="0.2">
      <c r="A13" s="1"/>
      <c r="B13" s="219" t="s">
        <v>195</v>
      </c>
      <c r="C13" s="220"/>
      <c r="D13" s="221"/>
      <c r="E13" s="64"/>
      <c r="F13" s="72" t="s">
        <v>5</v>
      </c>
      <c r="G13" s="72" t="s">
        <v>5</v>
      </c>
    </row>
    <row r="14" spans="1:7" ht="17.25" customHeight="1" x14ac:dyDescent="0.2">
      <c r="A14" s="1"/>
      <c r="B14" s="219" t="s">
        <v>196</v>
      </c>
      <c r="C14" s="220"/>
      <c r="D14" s="221"/>
      <c r="E14" s="64" t="s">
        <v>251</v>
      </c>
      <c r="F14" s="68"/>
      <c r="G14" s="68"/>
    </row>
    <row r="15" spans="1:7" ht="21" customHeight="1" x14ac:dyDescent="0.2">
      <c r="A15" s="1"/>
      <c r="B15" s="219" t="s">
        <v>250</v>
      </c>
      <c r="C15" s="220"/>
      <c r="D15" s="221"/>
      <c r="E15" s="64" t="s">
        <v>252</v>
      </c>
      <c r="F15" s="68"/>
      <c r="G15" s="68"/>
    </row>
    <row r="16" spans="1:7" ht="21" customHeight="1" x14ac:dyDescent="0.2">
      <c r="A16" s="1"/>
      <c r="B16" s="222" t="s">
        <v>272</v>
      </c>
      <c r="C16" s="223"/>
      <c r="D16" s="224"/>
      <c r="E16" s="64" t="s">
        <v>274</v>
      </c>
      <c r="F16" s="75">
        <f>+F18+F19</f>
        <v>0</v>
      </c>
      <c r="G16" s="75">
        <f>+G18+G19</f>
        <v>0</v>
      </c>
    </row>
    <row r="17" spans="1:14" ht="12.75" customHeight="1" x14ac:dyDescent="0.2">
      <c r="A17" s="1"/>
      <c r="B17" s="222" t="s">
        <v>142</v>
      </c>
      <c r="C17" s="223"/>
      <c r="D17" s="224"/>
      <c r="E17" s="64"/>
      <c r="F17" s="72" t="s">
        <v>5</v>
      </c>
      <c r="G17" s="72" t="s">
        <v>5</v>
      </c>
    </row>
    <row r="18" spans="1:14" ht="21" customHeight="1" x14ac:dyDescent="0.2">
      <c r="A18" s="1"/>
      <c r="B18" s="222" t="s">
        <v>273</v>
      </c>
      <c r="C18" s="223"/>
      <c r="D18" s="224"/>
      <c r="E18" s="64" t="s">
        <v>275</v>
      </c>
      <c r="F18" s="68"/>
      <c r="G18" s="68"/>
    </row>
    <row r="19" spans="1:14" ht="21" customHeight="1" x14ac:dyDescent="0.2">
      <c r="A19" s="1"/>
      <c r="B19" s="222" t="s">
        <v>253</v>
      </c>
      <c r="C19" s="223"/>
      <c r="D19" s="224"/>
      <c r="E19" s="64" t="s">
        <v>276</v>
      </c>
      <c r="F19" s="68"/>
      <c r="G19" s="68"/>
    </row>
    <row r="20" spans="1:14" s="65" customFormat="1" ht="24.75" customHeight="1" x14ac:dyDescent="0.2">
      <c r="A20" s="1"/>
      <c r="B20" s="226" t="s">
        <v>231</v>
      </c>
      <c r="C20" s="227"/>
      <c r="D20" s="228"/>
      <c r="E20" s="64" t="s">
        <v>11</v>
      </c>
      <c r="F20" s="72" t="s">
        <v>5</v>
      </c>
      <c r="G20" s="75">
        <f>+IF(G7&gt;=G26,G7-G26,"ошибка")</f>
        <v>0</v>
      </c>
      <c r="J20" s="124"/>
      <c r="K20" s="124"/>
      <c r="L20" s="124"/>
      <c r="M20" s="124"/>
      <c r="N20" s="124"/>
    </row>
    <row r="21" spans="1:14" s="65" customFormat="1" ht="17.100000000000001" customHeight="1" x14ac:dyDescent="0.2">
      <c r="A21" s="1"/>
      <c r="B21" s="216" t="s">
        <v>142</v>
      </c>
      <c r="C21" s="217"/>
      <c r="D21" s="218"/>
      <c r="E21" s="71"/>
      <c r="F21" s="73" t="s">
        <v>5</v>
      </c>
      <c r="G21" s="73" t="s">
        <v>5</v>
      </c>
      <c r="J21" s="124"/>
      <c r="K21" s="124"/>
      <c r="L21" s="124"/>
      <c r="M21" s="124"/>
      <c r="N21" s="124"/>
    </row>
    <row r="22" spans="1:14" s="65" customFormat="1" ht="17.100000000000001" customHeight="1" x14ac:dyDescent="0.2">
      <c r="A22" s="1"/>
      <c r="B22" s="232" t="s">
        <v>291</v>
      </c>
      <c r="C22" s="232"/>
      <c r="D22" s="232"/>
      <c r="E22" s="64" t="s">
        <v>52</v>
      </c>
      <c r="F22" s="72" t="s">
        <v>5</v>
      </c>
      <c r="G22" s="75">
        <f>+G20*'Пр 7'!F15/100</f>
        <v>0</v>
      </c>
      <c r="J22" s="124"/>
      <c r="K22" s="124"/>
      <c r="L22" s="124"/>
      <c r="M22" s="124"/>
      <c r="N22" s="124"/>
    </row>
    <row r="23" spans="1:14" s="65" customFormat="1" ht="17.100000000000001" customHeight="1" x14ac:dyDescent="0.2">
      <c r="A23" s="1"/>
      <c r="B23" s="236" t="s">
        <v>292</v>
      </c>
      <c r="C23" s="236"/>
      <c r="D23" s="236"/>
      <c r="E23" s="64" t="s">
        <v>53</v>
      </c>
      <c r="F23" s="72" t="s">
        <v>5</v>
      </c>
      <c r="G23" s="75">
        <f>+G20*'Пр 7'!F16/100</f>
        <v>0</v>
      </c>
      <c r="J23" s="124"/>
      <c r="K23" s="124"/>
      <c r="L23" s="124"/>
      <c r="M23" s="124"/>
      <c r="N23" s="124"/>
    </row>
    <row r="24" spans="1:14" s="65" customFormat="1" ht="29.25" customHeight="1" x14ac:dyDescent="0.2">
      <c r="A24" s="1"/>
      <c r="B24" s="232" t="s">
        <v>293</v>
      </c>
      <c r="C24" s="232"/>
      <c r="D24" s="232"/>
      <c r="E24" s="64" t="s">
        <v>54</v>
      </c>
      <c r="F24" s="72" t="s">
        <v>5</v>
      </c>
      <c r="G24" s="75">
        <f>+G20*'Пр 7'!F17/100</f>
        <v>0</v>
      </c>
      <c r="J24" s="124"/>
      <c r="K24" s="124"/>
      <c r="L24" s="124"/>
      <c r="M24" s="124"/>
      <c r="N24" s="124"/>
    </row>
    <row r="25" spans="1:14" s="65" customFormat="1" ht="17.100000000000001" customHeight="1" x14ac:dyDescent="0.2">
      <c r="A25" s="1"/>
      <c r="B25" s="232" t="s">
        <v>294</v>
      </c>
      <c r="C25" s="232"/>
      <c r="D25" s="232"/>
      <c r="E25" s="64" t="s">
        <v>55</v>
      </c>
      <c r="F25" s="72" t="s">
        <v>5</v>
      </c>
      <c r="G25" s="75">
        <f>+G20*'Пр 7'!F18/100</f>
        <v>0</v>
      </c>
      <c r="J25" s="124"/>
      <c r="K25" s="124"/>
      <c r="L25" s="124"/>
      <c r="M25" s="124"/>
      <c r="N25" s="124"/>
    </row>
    <row r="26" spans="1:14" s="65" customFormat="1" ht="29.25" customHeight="1" x14ac:dyDescent="0.2">
      <c r="A26" s="1"/>
      <c r="B26" s="211" t="s">
        <v>232</v>
      </c>
      <c r="C26" s="211"/>
      <c r="D26" s="211"/>
      <c r="E26" s="64" t="s">
        <v>12</v>
      </c>
      <c r="F26" s="72" t="s">
        <v>5</v>
      </c>
      <c r="G26" s="75">
        <f>+G28+G29+G30+G31</f>
        <v>0</v>
      </c>
      <c r="J26" s="124"/>
      <c r="K26" s="124"/>
      <c r="L26" s="124"/>
      <c r="M26" s="124"/>
      <c r="N26" s="124"/>
    </row>
    <row r="27" spans="1:14" s="65" customFormat="1" ht="17.100000000000001" customHeight="1" x14ac:dyDescent="0.2">
      <c r="A27" s="1"/>
      <c r="B27" s="219" t="s">
        <v>142</v>
      </c>
      <c r="C27" s="220"/>
      <c r="D27" s="221"/>
      <c r="E27" s="64" t="s">
        <v>23</v>
      </c>
      <c r="F27" s="72" t="s">
        <v>5</v>
      </c>
      <c r="G27" s="72" t="s">
        <v>5</v>
      </c>
      <c r="J27" s="124"/>
      <c r="K27" s="124"/>
      <c r="L27" s="124"/>
      <c r="M27" s="124"/>
      <c r="N27" s="124"/>
    </row>
    <row r="28" spans="1:14" s="65" customFormat="1" ht="17.100000000000001" customHeight="1" x14ac:dyDescent="0.2">
      <c r="A28" s="1"/>
      <c r="B28" s="232" t="s">
        <v>200</v>
      </c>
      <c r="C28" s="232"/>
      <c r="D28" s="232"/>
      <c r="E28" s="64" t="s">
        <v>13</v>
      </c>
      <c r="F28" s="72" t="s">
        <v>5</v>
      </c>
      <c r="G28" s="68"/>
      <c r="J28" s="124"/>
      <c r="K28" s="124"/>
      <c r="L28" s="124"/>
      <c r="M28" s="124"/>
      <c r="N28" s="124"/>
    </row>
    <row r="29" spans="1:14" s="65" customFormat="1" ht="17.100000000000001" customHeight="1" x14ac:dyDescent="0.2">
      <c r="A29" s="1"/>
      <c r="B29" s="229" t="s">
        <v>230</v>
      </c>
      <c r="C29" s="230"/>
      <c r="D29" s="231"/>
      <c r="E29" s="64" t="s">
        <v>14</v>
      </c>
      <c r="F29" s="72" t="s">
        <v>5</v>
      </c>
      <c r="G29" s="68"/>
      <c r="J29" s="124"/>
      <c r="K29" s="124"/>
      <c r="L29" s="124"/>
      <c r="M29" s="124"/>
      <c r="N29" s="124"/>
    </row>
    <row r="30" spans="1:14" s="65" customFormat="1" ht="33.75" customHeight="1" x14ac:dyDescent="0.2">
      <c r="A30" s="1"/>
      <c r="B30" s="229" t="s">
        <v>295</v>
      </c>
      <c r="C30" s="230"/>
      <c r="D30" s="231"/>
      <c r="E30" s="64" t="s">
        <v>15</v>
      </c>
      <c r="F30" s="72" t="s">
        <v>5</v>
      </c>
      <c r="G30" s="68"/>
      <c r="J30" s="124"/>
      <c r="K30" s="124"/>
      <c r="L30" s="124"/>
      <c r="M30" s="124"/>
      <c r="N30" s="124"/>
    </row>
    <row r="31" spans="1:14" s="65" customFormat="1" ht="17.100000000000001" customHeight="1" x14ac:dyDescent="0.2">
      <c r="A31" s="1"/>
      <c r="B31" s="229" t="s">
        <v>201</v>
      </c>
      <c r="C31" s="230"/>
      <c r="D31" s="231"/>
      <c r="E31" s="64" t="s">
        <v>16</v>
      </c>
      <c r="F31" s="72" t="s">
        <v>5</v>
      </c>
      <c r="G31" s="68"/>
      <c r="J31" s="124"/>
      <c r="K31" s="124"/>
      <c r="L31" s="124"/>
      <c r="M31" s="124"/>
      <c r="N31" s="124"/>
    </row>
    <row r="32" spans="1:14" s="65" customFormat="1" ht="15" customHeight="1" x14ac:dyDescent="0.2">
      <c r="A32" s="1"/>
      <c r="B32" s="229" t="s">
        <v>289</v>
      </c>
      <c r="C32" s="230"/>
      <c r="D32" s="231"/>
      <c r="E32" s="64" t="s">
        <v>17</v>
      </c>
      <c r="F32" s="72" t="s">
        <v>5</v>
      </c>
      <c r="G32" s="75">
        <f>G34+G35+G37+G53-G40</f>
        <v>0</v>
      </c>
      <c r="J32" s="124"/>
      <c r="K32" s="124"/>
      <c r="L32" s="124"/>
      <c r="M32" s="124"/>
      <c r="N32" s="124"/>
    </row>
    <row r="33" spans="1:14" s="65" customFormat="1" ht="17.100000000000001" customHeight="1" x14ac:dyDescent="0.2">
      <c r="A33" s="1"/>
      <c r="B33" s="219" t="s">
        <v>142</v>
      </c>
      <c r="C33" s="220"/>
      <c r="D33" s="221"/>
      <c r="E33" s="64"/>
      <c r="F33" s="74" t="s">
        <v>5</v>
      </c>
      <c r="G33" s="67" t="s">
        <v>5</v>
      </c>
      <c r="J33" s="124"/>
      <c r="K33" s="124"/>
      <c r="L33" s="124"/>
      <c r="M33" s="124"/>
      <c r="N33" s="124"/>
    </row>
    <row r="34" spans="1:14" s="65" customFormat="1" ht="17.100000000000001" customHeight="1" x14ac:dyDescent="0.2">
      <c r="A34" s="1"/>
      <c r="B34" s="229" t="s">
        <v>221</v>
      </c>
      <c r="C34" s="230"/>
      <c r="D34" s="231"/>
      <c r="E34" s="64" t="s">
        <v>18</v>
      </c>
      <c r="F34" s="72" t="s">
        <v>5</v>
      </c>
      <c r="G34" s="75">
        <f>+G22+G28</f>
        <v>0</v>
      </c>
      <c r="J34" s="124"/>
      <c r="K34" s="124"/>
      <c r="L34" s="124"/>
      <c r="M34" s="124"/>
      <c r="N34" s="124"/>
    </row>
    <row r="35" spans="1:14" s="65" customFormat="1" ht="29.25" customHeight="1" x14ac:dyDescent="0.2">
      <c r="A35" s="1"/>
      <c r="B35" s="229" t="s">
        <v>261</v>
      </c>
      <c r="C35" s="230"/>
      <c r="D35" s="231"/>
      <c r="E35" s="64" t="s">
        <v>19</v>
      </c>
      <c r="F35" s="72" t="s">
        <v>5</v>
      </c>
      <c r="G35" s="75">
        <f>+G30+G24</f>
        <v>0</v>
      </c>
      <c r="J35" s="124"/>
      <c r="K35" s="124"/>
      <c r="L35" s="124"/>
      <c r="M35" s="124"/>
      <c r="N35" s="124"/>
    </row>
    <row r="36" spans="1:14" s="65" customFormat="1" ht="17.100000000000001" customHeight="1" x14ac:dyDescent="0.2">
      <c r="A36" s="1"/>
      <c r="B36" s="229" t="s">
        <v>219</v>
      </c>
      <c r="C36" s="230"/>
      <c r="D36" s="231"/>
      <c r="E36" s="64" t="s">
        <v>20</v>
      </c>
      <c r="F36" s="72" t="s">
        <v>5</v>
      </c>
      <c r="G36" s="75">
        <f>+G31+G25</f>
        <v>0</v>
      </c>
      <c r="J36" s="124"/>
      <c r="K36" s="124"/>
      <c r="L36" s="124"/>
      <c r="M36" s="124"/>
      <c r="N36" s="124"/>
    </row>
    <row r="37" spans="1:14" s="65" customFormat="1" ht="17.100000000000001" customHeight="1" x14ac:dyDescent="0.2">
      <c r="A37" s="1"/>
      <c r="B37" s="237" t="s">
        <v>310</v>
      </c>
      <c r="C37" s="238"/>
      <c r="D37" s="239"/>
      <c r="E37" s="64" t="s">
        <v>217</v>
      </c>
      <c r="F37" s="72" t="s">
        <v>5</v>
      </c>
      <c r="G37" s="75">
        <f>IF(G36&gt;0,G36*'Пр 7'!F13/100,0)</f>
        <v>0</v>
      </c>
      <c r="J37" s="124"/>
      <c r="K37" s="124"/>
      <c r="L37" s="124"/>
      <c r="M37" s="124"/>
      <c r="N37" s="124"/>
    </row>
    <row r="38" spans="1:14" s="65" customFormat="1" ht="17.100000000000001" customHeight="1" x14ac:dyDescent="0.2">
      <c r="A38" s="1"/>
      <c r="B38" s="237" t="s">
        <v>220</v>
      </c>
      <c r="C38" s="238"/>
      <c r="D38" s="239"/>
      <c r="E38" s="64" t="s">
        <v>218</v>
      </c>
      <c r="F38" s="72" t="s">
        <v>5</v>
      </c>
      <c r="G38" s="75">
        <f>G36-G37</f>
        <v>0</v>
      </c>
      <c r="J38" s="124"/>
      <c r="K38" s="124"/>
      <c r="L38" s="124"/>
      <c r="M38" s="124"/>
      <c r="N38" s="124"/>
    </row>
    <row r="39" spans="1:14" s="65" customFormat="1" ht="17.100000000000001" customHeight="1" x14ac:dyDescent="0.2">
      <c r="A39" s="1"/>
      <c r="B39" s="237" t="s">
        <v>242</v>
      </c>
      <c r="C39" s="238"/>
      <c r="D39" s="239"/>
      <c r="E39" s="64" t="s">
        <v>21</v>
      </c>
      <c r="F39" s="72" t="s">
        <v>5</v>
      </c>
      <c r="G39" s="75">
        <f>+G23+G29+G38</f>
        <v>0</v>
      </c>
      <c r="J39" s="124"/>
      <c r="K39" s="124"/>
      <c r="L39" s="124"/>
      <c r="M39" s="124"/>
      <c r="N39" s="124"/>
    </row>
    <row r="40" spans="1:14" s="65" customFormat="1" ht="17.100000000000001" customHeight="1" x14ac:dyDescent="0.2">
      <c r="A40" s="1"/>
      <c r="B40" s="225" t="s">
        <v>267</v>
      </c>
      <c r="C40" s="225"/>
      <c r="D40" s="225"/>
      <c r="E40" s="64" t="s">
        <v>22</v>
      </c>
      <c r="F40" s="75">
        <f>SUM(F42:F48)</f>
        <v>0</v>
      </c>
      <c r="G40" s="75">
        <f>SUM(G42:G48)</f>
        <v>0</v>
      </c>
      <c r="J40" s="124"/>
      <c r="K40" s="124"/>
      <c r="L40" s="124"/>
      <c r="M40" s="124"/>
      <c r="N40" s="124"/>
    </row>
    <row r="41" spans="1:14" s="65" customFormat="1" ht="17.100000000000001" customHeight="1" x14ac:dyDescent="0.2">
      <c r="A41" s="1"/>
      <c r="B41" s="219" t="s">
        <v>142</v>
      </c>
      <c r="C41" s="220"/>
      <c r="D41" s="221"/>
      <c r="E41" s="64"/>
      <c r="F41" s="74" t="s">
        <v>5</v>
      </c>
      <c r="G41" s="67" t="s">
        <v>5</v>
      </c>
      <c r="J41" s="124"/>
      <c r="K41" s="124"/>
      <c r="L41" s="124"/>
      <c r="M41" s="124"/>
      <c r="N41" s="124"/>
    </row>
    <row r="42" spans="1:14" s="65" customFormat="1" ht="17.100000000000001" customHeight="1" x14ac:dyDescent="0.2">
      <c r="A42" s="1"/>
      <c r="B42" s="225" t="s">
        <v>288</v>
      </c>
      <c r="C42" s="225"/>
      <c r="D42" s="225"/>
      <c r="E42" s="64" t="s">
        <v>279</v>
      </c>
      <c r="F42" s="82"/>
      <c r="G42" s="82"/>
      <c r="J42" s="124"/>
      <c r="K42" s="124"/>
      <c r="L42" s="124"/>
      <c r="M42" s="124"/>
      <c r="N42" s="124"/>
    </row>
    <row r="43" spans="1:14" s="65" customFormat="1" ht="26.25" customHeight="1" x14ac:dyDescent="0.2">
      <c r="A43" s="1"/>
      <c r="B43" s="222" t="s">
        <v>210</v>
      </c>
      <c r="C43" s="223"/>
      <c r="D43" s="224"/>
      <c r="E43" s="64" t="s">
        <v>280</v>
      </c>
      <c r="F43" s="82"/>
      <c r="G43" s="82"/>
      <c r="J43" s="124"/>
      <c r="K43" s="124"/>
      <c r="L43" s="124"/>
      <c r="M43" s="124"/>
      <c r="N43" s="124"/>
    </row>
    <row r="44" spans="1:14" s="65" customFormat="1" ht="17.100000000000001" customHeight="1" x14ac:dyDescent="0.2">
      <c r="A44" s="1"/>
      <c r="B44" s="222" t="s">
        <v>211</v>
      </c>
      <c r="C44" s="223"/>
      <c r="D44" s="224"/>
      <c r="E44" s="64" t="s">
        <v>281</v>
      </c>
      <c r="F44" s="82"/>
      <c r="G44" s="82"/>
      <c r="J44" s="124"/>
      <c r="K44" s="124"/>
      <c r="L44" s="124"/>
      <c r="M44" s="124"/>
      <c r="N44" s="124"/>
    </row>
    <row r="45" spans="1:14" s="65" customFormat="1" ht="17.100000000000001" customHeight="1" x14ac:dyDescent="0.2">
      <c r="A45" s="1"/>
      <c r="B45" s="222" t="s">
        <v>212</v>
      </c>
      <c r="C45" s="223"/>
      <c r="D45" s="224"/>
      <c r="E45" s="64" t="s">
        <v>282</v>
      </c>
      <c r="F45" s="82"/>
      <c r="G45" s="82"/>
      <c r="J45" s="124"/>
      <c r="K45" s="124"/>
      <c r="L45" s="124"/>
      <c r="M45" s="124"/>
      <c r="N45" s="124"/>
    </row>
    <row r="46" spans="1:14" s="65" customFormat="1" ht="17.100000000000001" customHeight="1" x14ac:dyDescent="0.2">
      <c r="A46" s="1"/>
      <c r="B46" s="222" t="s">
        <v>213</v>
      </c>
      <c r="C46" s="223"/>
      <c r="D46" s="224"/>
      <c r="E46" s="64" t="s">
        <v>283</v>
      </c>
      <c r="F46" s="82"/>
      <c r="G46" s="82"/>
      <c r="J46" s="124"/>
      <c r="K46" s="124"/>
      <c r="L46" s="124"/>
      <c r="M46" s="124"/>
      <c r="N46" s="124"/>
    </row>
    <row r="47" spans="1:14" s="65" customFormat="1" ht="36" customHeight="1" x14ac:dyDescent="0.2">
      <c r="A47" s="1"/>
      <c r="B47" s="222" t="s">
        <v>278</v>
      </c>
      <c r="C47" s="223"/>
      <c r="D47" s="224"/>
      <c r="E47" s="64" t="s">
        <v>284</v>
      </c>
      <c r="F47" s="82"/>
      <c r="G47" s="82"/>
      <c r="J47" s="124"/>
      <c r="K47" s="124"/>
      <c r="L47" s="124"/>
      <c r="M47" s="124"/>
      <c r="N47" s="124"/>
    </row>
    <row r="48" spans="1:14" s="65" customFormat="1" ht="17.100000000000001" customHeight="1" x14ac:dyDescent="0.2">
      <c r="A48" s="1"/>
      <c r="B48" s="222" t="s">
        <v>214</v>
      </c>
      <c r="C48" s="223"/>
      <c r="D48" s="224"/>
      <c r="E48" s="64" t="s">
        <v>285</v>
      </c>
      <c r="F48" s="82"/>
      <c r="G48" s="82"/>
      <c r="J48" s="124"/>
      <c r="K48" s="124"/>
      <c r="L48" s="124"/>
      <c r="M48" s="124"/>
      <c r="N48" s="124"/>
    </row>
    <row r="49" spans="1:14" ht="31.5" customHeight="1" x14ac:dyDescent="0.2">
      <c r="B49" s="216" t="s">
        <v>300</v>
      </c>
      <c r="C49" s="217"/>
      <c r="D49" s="218"/>
      <c r="E49" s="64" t="s">
        <v>223</v>
      </c>
      <c r="F49" s="82"/>
      <c r="G49" s="72" t="s">
        <v>5</v>
      </c>
      <c r="H49" s="5"/>
    </row>
    <row r="50" spans="1:14" ht="29.25" customHeight="1" x14ac:dyDescent="0.2">
      <c r="B50" s="216" t="s">
        <v>233</v>
      </c>
      <c r="C50" s="217"/>
      <c r="D50" s="218"/>
      <c r="E50" s="64" t="s">
        <v>226</v>
      </c>
      <c r="F50" s="82"/>
      <c r="G50" s="72" t="s">
        <v>5</v>
      </c>
      <c r="H50" s="5"/>
    </row>
    <row r="51" spans="1:14" ht="28.5" customHeight="1" x14ac:dyDescent="0.2">
      <c r="B51" s="192" t="s">
        <v>287</v>
      </c>
      <c r="C51" s="192"/>
      <c r="D51" s="192"/>
      <c r="E51" s="64" t="s">
        <v>225</v>
      </c>
      <c r="F51" s="81">
        <f>IF(F49&gt;0,F50/F49*100,0)</f>
        <v>0</v>
      </c>
      <c r="G51" s="72" t="s">
        <v>5</v>
      </c>
      <c r="H51" s="5"/>
    </row>
    <row r="52" spans="1:14" ht="28.5" customHeight="1" x14ac:dyDescent="0.2">
      <c r="B52" s="192" t="s">
        <v>209</v>
      </c>
      <c r="C52" s="192"/>
      <c r="D52" s="192"/>
      <c r="E52" s="64" t="s">
        <v>224</v>
      </c>
      <c r="F52" s="72" t="s">
        <v>5</v>
      </c>
      <c r="G52" s="68"/>
      <c r="H52" s="5"/>
    </row>
    <row r="53" spans="1:14" ht="28.5" customHeight="1" x14ac:dyDescent="0.2">
      <c r="B53" s="192" t="s">
        <v>301</v>
      </c>
      <c r="C53" s="192"/>
      <c r="D53" s="192"/>
      <c r="E53" s="64" t="s">
        <v>286</v>
      </c>
      <c r="F53" s="72" t="s">
        <v>5</v>
      </c>
      <c r="G53" s="75">
        <f>+IF(F51&lt;=100,F51*G52/100,"ошибка")</f>
        <v>0</v>
      </c>
      <c r="H53" s="5"/>
    </row>
    <row r="54" spans="1:14" s="65" customFormat="1" ht="81" customHeight="1" x14ac:dyDescent="0.2">
      <c r="A54" s="1"/>
      <c r="B54" s="240" t="s">
        <v>299</v>
      </c>
      <c r="C54" s="210"/>
      <c r="D54" s="210"/>
      <c r="E54" s="210"/>
      <c r="F54" s="210"/>
      <c r="G54" s="210"/>
      <c r="J54" s="124"/>
      <c r="K54" s="124"/>
      <c r="L54" s="124"/>
      <c r="M54" s="124"/>
      <c r="N54" s="124"/>
    </row>
    <row r="55" spans="1:14" s="65" customFormat="1" ht="16.5" customHeight="1" x14ac:dyDescent="0.2">
      <c r="A55" s="1"/>
      <c r="B55" s="108"/>
      <c r="C55" s="108"/>
      <c r="D55" s="108"/>
      <c r="E55" s="108"/>
      <c r="F55" s="108"/>
      <c r="G55" s="108"/>
      <c r="J55" s="124"/>
      <c r="K55" s="124"/>
      <c r="L55" s="124"/>
      <c r="M55" s="124"/>
      <c r="N55" s="124"/>
    </row>
    <row r="56" spans="1:14" s="65" customFormat="1" x14ac:dyDescent="0.2">
      <c r="A56" s="5"/>
      <c r="B56" s="180" t="s">
        <v>127</v>
      </c>
      <c r="C56" s="180"/>
      <c r="D56" s="2">
        <f>+СВЕДЕНИЕ!D27</f>
        <v>0</v>
      </c>
      <c r="E56" s="181"/>
      <c r="F56" s="181"/>
      <c r="G56" s="181"/>
      <c r="J56" s="124"/>
      <c r="K56" s="124"/>
      <c r="L56" s="124"/>
      <c r="M56" s="124"/>
      <c r="N56" s="124"/>
    </row>
    <row r="57" spans="1:14" s="65" customFormat="1" x14ac:dyDescent="0.2">
      <c r="A57" s="175"/>
      <c r="B57" s="175"/>
      <c r="C57" s="175"/>
      <c r="D57" s="175"/>
      <c r="E57" s="201" t="s">
        <v>135</v>
      </c>
      <c r="F57" s="201"/>
      <c r="G57" s="201"/>
      <c r="J57" s="124"/>
      <c r="K57" s="124"/>
      <c r="L57" s="124"/>
      <c r="M57" s="124"/>
      <c r="N57" s="124"/>
    </row>
    <row r="58" spans="1:14" s="65" customFormat="1" x14ac:dyDescent="0.2">
      <c r="A58" s="5"/>
      <c r="B58" s="180" t="s">
        <v>129</v>
      </c>
      <c r="C58" s="180"/>
      <c r="D58" s="2">
        <f>+СВЕДЕНИЕ!H27</f>
        <v>0</v>
      </c>
      <c r="E58" s="181"/>
      <c r="F58" s="181"/>
      <c r="G58" s="181"/>
      <c r="J58" s="124"/>
      <c r="K58" s="124"/>
      <c r="L58" s="124"/>
      <c r="M58" s="124"/>
      <c r="N58" s="124"/>
    </row>
    <row r="59" spans="1:14" s="65" customFormat="1" x14ac:dyDescent="0.2">
      <c r="A59" s="175"/>
      <c r="B59" s="175"/>
      <c r="C59" s="175"/>
      <c r="D59" s="175"/>
      <c r="E59" s="201" t="s">
        <v>135</v>
      </c>
      <c r="F59" s="201"/>
      <c r="G59" s="201"/>
      <c r="J59" s="124"/>
      <c r="K59" s="124"/>
      <c r="L59" s="124"/>
      <c r="M59" s="124"/>
      <c r="N59" s="124"/>
    </row>
  </sheetData>
  <mergeCells count="61">
    <mergeCell ref="B58:C58"/>
    <mergeCell ref="E58:G58"/>
    <mergeCell ref="B41:D41"/>
    <mergeCell ref="B36:D36"/>
    <mergeCell ref="B37:D37"/>
    <mergeCell ref="B38:D38"/>
    <mergeCell ref="B43:D43"/>
    <mergeCell ref="B44:D44"/>
    <mergeCell ref="B45:D45"/>
    <mergeCell ref="B46:D46"/>
    <mergeCell ref="A59:D59"/>
    <mergeCell ref="E59:G59"/>
    <mergeCell ref="B39:D39"/>
    <mergeCell ref="B54:G54"/>
    <mergeCell ref="B56:C56"/>
    <mergeCell ref="E56:G56"/>
    <mergeCell ref="A57:D57"/>
    <mergeCell ref="E57:G57"/>
    <mergeCell ref="B53:D53"/>
    <mergeCell ref="B52:D52"/>
    <mergeCell ref="B50:D50"/>
    <mergeCell ref="B51:D51"/>
    <mergeCell ref="B49:D49"/>
    <mergeCell ref="B47:D47"/>
    <mergeCell ref="B48:D48"/>
    <mergeCell ref="B42:D42"/>
    <mergeCell ref="B22:D22"/>
    <mergeCell ref="B23:D23"/>
    <mergeCell ref="B24:D24"/>
    <mergeCell ref="B34:D34"/>
    <mergeCell ref="B35:D35"/>
    <mergeCell ref="B12:D12"/>
    <mergeCell ref="B14:D14"/>
    <mergeCell ref="B15:D15"/>
    <mergeCell ref="B13:D13"/>
    <mergeCell ref="A1:G1"/>
    <mergeCell ref="D2:G2"/>
    <mergeCell ref="B4:G4"/>
    <mergeCell ref="B5:D5"/>
    <mergeCell ref="B11:D11"/>
    <mergeCell ref="B6:D6"/>
    <mergeCell ref="B7:D7"/>
    <mergeCell ref="B8:D8"/>
    <mergeCell ref="B9:D9"/>
    <mergeCell ref="B10:D10"/>
    <mergeCell ref="B16:D16"/>
    <mergeCell ref="B17:D17"/>
    <mergeCell ref="B19:D19"/>
    <mergeCell ref="B18:D18"/>
    <mergeCell ref="B40:D40"/>
    <mergeCell ref="B26:D26"/>
    <mergeCell ref="B33:D33"/>
    <mergeCell ref="B20:D20"/>
    <mergeCell ref="B32:D32"/>
    <mergeCell ref="B27:D27"/>
    <mergeCell ref="B28:D28"/>
    <mergeCell ref="B29:D29"/>
    <mergeCell ref="B30:D30"/>
    <mergeCell ref="B31:D31"/>
    <mergeCell ref="B21:D21"/>
    <mergeCell ref="B25:D25"/>
  </mergeCells>
  <printOptions horizontalCentered="1"/>
  <pageMargins left="0.19685039370078741" right="0.19685039370078741" top="0.19685039370078741" bottom="0.19685039370078741" header="0.19685039370078741" footer="0.19685039370078741"/>
  <pageSetup paperSize="9" scale="9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K17"/>
  <sheetViews>
    <sheetView workbookViewId="0">
      <selection activeCell="B11" sqref="B11:K11"/>
    </sheetView>
  </sheetViews>
  <sheetFormatPr defaultRowHeight="15" x14ac:dyDescent="0.25"/>
  <cols>
    <col min="1" max="1" width="3.140625" customWidth="1"/>
    <col min="2" max="2" width="6.140625" customWidth="1"/>
    <col min="3" max="3" width="14.5703125" customWidth="1"/>
    <col min="4" max="4" width="8.85546875" customWidth="1"/>
    <col min="5" max="7" width="14.5703125" customWidth="1"/>
    <col min="8" max="8" width="17.5703125" customWidth="1"/>
    <col min="9" max="9" width="14.5703125" customWidth="1"/>
    <col min="10" max="10" width="17.28515625" customWidth="1"/>
    <col min="11" max="11" width="14.5703125" customWidth="1"/>
  </cols>
  <sheetData>
    <row r="1" spans="1:11" x14ac:dyDescent="0.25">
      <c r="A1" s="105" t="s">
        <v>112</v>
      </c>
      <c r="B1" s="241" t="s">
        <v>169</v>
      </c>
      <c r="C1" s="241"/>
      <c r="D1" s="241"/>
      <c r="E1" s="241"/>
      <c r="F1" s="241"/>
      <c r="G1" s="241"/>
      <c r="H1" s="241"/>
      <c r="I1" s="241"/>
      <c r="J1" s="241"/>
      <c r="K1" s="241"/>
    </row>
    <row r="2" spans="1:11" x14ac:dyDescent="0.25">
      <c r="A2" s="89"/>
      <c r="B2" s="106" t="s">
        <v>110</v>
      </c>
      <c r="C2" s="92"/>
      <c r="D2" s="242"/>
      <c r="E2" s="242"/>
      <c r="F2" s="242"/>
      <c r="G2" s="242"/>
      <c r="H2" s="242"/>
      <c r="I2" s="242"/>
      <c r="J2" s="242"/>
      <c r="K2" s="242"/>
    </row>
    <row r="3" spans="1:11" ht="24.75" customHeight="1" x14ac:dyDescent="0.25">
      <c r="A3" s="89"/>
      <c r="B3" s="243" t="s">
        <v>303</v>
      </c>
      <c r="C3" s="243"/>
      <c r="D3" s="243"/>
      <c r="E3" s="243"/>
      <c r="F3" s="243"/>
      <c r="G3" s="243"/>
      <c r="H3" s="243"/>
      <c r="I3" s="243"/>
      <c r="J3" s="243"/>
      <c r="K3" s="243"/>
    </row>
    <row r="4" spans="1:11" ht="46.5" customHeight="1" x14ac:dyDescent="0.25">
      <c r="A4" s="89"/>
      <c r="B4" s="244" t="s">
        <v>170</v>
      </c>
      <c r="C4" s="244" t="s">
        <v>172</v>
      </c>
      <c r="D4" s="244"/>
      <c r="E4" s="245" t="s">
        <v>304</v>
      </c>
      <c r="F4" s="244" t="s">
        <v>173</v>
      </c>
      <c r="G4" s="247" t="s">
        <v>174</v>
      </c>
      <c r="H4" s="244" t="s">
        <v>305</v>
      </c>
      <c r="I4" s="249" t="s">
        <v>137</v>
      </c>
      <c r="J4" s="244" t="s">
        <v>175</v>
      </c>
      <c r="K4" s="244"/>
    </row>
    <row r="5" spans="1:11" x14ac:dyDescent="0.25">
      <c r="A5" s="89"/>
      <c r="B5" s="244"/>
      <c r="C5" s="244"/>
      <c r="D5" s="244"/>
      <c r="E5" s="245"/>
      <c r="F5" s="246"/>
      <c r="G5" s="248"/>
      <c r="H5" s="244"/>
      <c r="I5" s="250"/>
      <c r="J5" s="95" t="s">
        <v>168</v>
      </c>
      <c r="K5" s="95" t="s">
        <v>137</v>
      </c>
    </row>
    <row r="6" spans="1:11" x14ac:dyDescent="0.25">
      <c r="A6" s="89"/>
      <c r="B6" s="107">
        <v>1</v>
      </c>
      <c r="C6" s="253">
        <v>2</v>
      </c>
      <c r="D6" s="253"/>
      <c r="E6" s="107">
        <v>3</v>
      </c>
      <c r="F6" s="107">
        <v>4</v>
      </c>
      <c r="G6" s="107">
        <v>5</v>
      </c>
      <c r="H6" s="107">
        <v>6</v>
      </c>
      <c r="I6" s="107">
        <v>7</v>
      </c>
      <c r="J6" s="107">
        <v>8</v>
      </c>
      <c r="K6" s="107">
        <v>9</v>
      </c>
    </row>
    <row r="7" spans="1:11" ht="21" customHeight="1" x14ac:dyDescent="0.25">
      <c r="A7" s="89"/>
      <c r="B7" s="254" t="s">
        <v>265</v>
      </c>
      <c r="C7" s="255"/>
      <c r="D7" s="255"/>
      <c r="E7" s="255"/>
      <c r="F7" s="255"/>
      <c r="G7" s="256"/>
      <c r="H7" s="118"/>
      <c r="I7" s="118"/>
      <c r="J7" s="118"/>
      <c r="K7" s="118"/>
    </row>
    <row r="8" spans="1:11" ht="19.5" customHeight="1" x14ac:dyDescent="0.25">
      <c r="A8" s="89"/>
      <c r="B8" s="254" t="s">
        <v>171</v>
      </c>
      <c r="C8" s="255"/>
      <c r="D8" s="256"/>
      <c r="E8" s="117" t="s">
        <v>4</v>
      </c>
      <c r="F8" s="117" t="s">
        <v>4</v>
      </c>
      <c r="G8" s="117" t="s">
        <v>4</v>
      </c>
      <c r="H8" s="97"/>
      <c r="I8" s="97"/>
      <c r="J8" s="97"/>
      <c r="K8" s="97"/>
    </row>
    <row r="9" spans="1:11" ht="21.75" customHeight="1" x14ac:dyDescent="0.25">
      <c r="A9" s="89"/>
      <c r="B9" s="254" t="s">
        <v>202</v>
      </c>
      <c r="C9" s="255"/>
      <c r="D9" s="255"/>
      <c r="E9" s="255"/>
      <c r="F9" s="255"/>
      <c r="G9" s="256"/>
      <c r="H9" s="118">
        <f>+H7+H8</f>
        <v>0</v>
      </c>
      <c r="I9" s="118">
        <f>+I7+I8</f>
        <v>0</v>
      </c>
      <c r="J9" s="118">
        <f>+J7+J8</f>
        <v>0</v>
      </c>
      <c r="K9" s="118">
        <f>+K7+K8</f>
        <v>0</v>
      </c>
    </row>
    <row r="11" spans="1:11" s="110" customFormat="1" ht="141.75" customHeight="1" x14ac:dyDescent="0.25">
      <c r="B11" s="257" t="s">
        <v>302</v>
      </c>
      <c r="C11" s="257"/>
      <c r="D11" s="257"/>
      <c r="E11" s="257"/>
      <c r="F11" s="257"/>
      <c r="G11" s="257"/>
      <c r="H11" s="257"/>
      <c r="I11" s="257"/>
      <c r="J11" s="257"/>
      <c r="K11" s="257"/>
    </row>
    <row r="12" spans="1:11" s="110" customFormat="1" ht="13.5" customHeight="1" x14ac:dyDescent="0.25">
      <c r="B12" s="111"/>
      <c r="C12" s="111"/>
      <c r="D12" s="111"/>
      <c r="F12" s="111"/>
      <c r="G12" s="111"/>
      <c r="H12" s="111"/>
      <c r="I12" s="111"/>
      <c r="J12" s="111"/>
      <c r="K12" s="111"/>
    </row>
    <row r="13" spans="1:11" x14ac:dyDescent="0.25">
      <c r="B13" s="100" t="s">
        <v>127</v>
      </c>
      <c r="C13" s="113"/>
      <c r="F13" s="258">
        <f>+СВЕДЕНИЕ!D27</f>
        <v>0</v>
      </c>
      <c r="G13" s="258"/>
      <c r="H13" s="258"/>
      <c r="I13" s="258"/>
    </row>
    <row r="14" spans="1:11" x14ac:dyDescent="0.25">
      <c r="B14" s="103"/>
      <c r="C14" s="112"/>
      <c r="E14" s="104" t="s">
        <v>135</v>
      </c>
      <c r="F14" s="251" t="s">
        <v>111</v>
      </c>
      <c r="G14" s="251"/>
      <c r="H14" s="251"/>
      <c r="I14" s="251"/>
    </row>
    <row r="15" spans="1:11" x14ac:dyDescent="0.25">
      <c r="B15" s="252" t="s">
        <v>129</v>
      </c>
      <c r="C15" s="252"/>
      <c r="F15" s="258">
        <f>+СВЕДЕНИЕ!H27</f>
        <v>0</v>
      </c>
      <c r="G15" s="258"/>
      <c r="H15" s="258"/>
      <c r="I15" s="258"/>
    </row>
    <row r="16" spans="1:11" x14ac:dyDescent="0.25">
      <c r="B16" s="103"/>
      <c r="C16" s="112"/>
      <c r="E16" s="104" t="s">
        <v>135</v>
      </c>
      <c r="F16" s="251" t="s">
        <v>111</v>
      </c>
      <c r="G16" s="251"/>
      <c r="H16" s="251"/>
      <c r="I16" s="251"/>
    </row>
    <row r="17" spans="2:7" x14ac:dyDescent="0.25">
      <c r="B17" s="103"/>
      <c r="C17" s="103"/>
      <c r="D17" s="103"/>
      <c r="F17" s="103"/>
      <c r="G17" s="103"/>
    </row>
  </sheetData>
  <mergeCells count="21">
    <mergeCell ref="F16:I16"/>
    <mergeCell ref="B15:C15"/>
    <mergeCell ref="C6:D6"/>
    <mergeCell ref="B8:D8"/>
    <mergeCell ref="J4:K4"/>
    <mergeCell ref="B9:G9"/>
    <mergeCell ref="B11:K11"/>
    <mergeCell ref="F13:I13"/>
    <mergeCell ref="F14:I14"/>
    <mergeCell ref="F15:I15"/>
    <mergeCell ref="B7:G7"/>
    <mergeCell ref="B1:K1"/>
    <mergeCell ref="D2:K2"/>
    <mergeCell ref="B3:K3"/>
    <mergeCell ref="B4:B5"/>
    <mergeCell ref="C4:D5"/>
    <mergeCell ref="E4:E5"/>
    <mergeCell ref="F4:F5"/>
    <mergeCell ref="G4:G5"/>
    <mergeCell ref="H4:H5"/>
    <mergeCell ref="I4:I5"/>
  </mergeCells>
  <pageMargins left="0.7" right="0.7" top="0.75" bottom="0.75" header="0.3" footer="0.3"/>
  <pageSetup paperSize="9" orientation="portrait" horizontalDpi="30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23"/>
  <sheetViews>
    <sheetView workbookViewId="0">
      <selection activeCell="F9" sqref="F9"/>
    </sheetView>
  </sheetViews>
  <sheetFormatPr defaultRowHeight="15" x14ac:dyDescent="0.25"/>
  <cols>
    <col min="1" max="1" width="3.85546875" bestFit="1" customWidth="1"/>
    <col min="2" max="2" width="29.85546875" customWidth="1"/>
    <col min="3" max="8" width="16.5703125" customWidth="1"/>
    <col min="9" max="9" width="14.42578125" customWidth="1"/>
    <col min="10" max="10" width="15.7109375" customWidth="1"/>
  </cols>
  <sheetData>
    <row r="1" spans="1:10" x14ac:dyDescent="0.25">
      <c r="A1" s="259" t="s">
        <v>188</v>
      </c>
      <c r="B1" s="259"/>
      <c r="C1" s="259"/>
      <c r="D1" s="259"/>
      <c r="E1" s="259"/>
      <c r="F1" s="259"/>
      <c r="G1" s="259"/>
      <c r="H1" s="259"/>
      <c r="I1" s="259"/>
      <c r="J1" s="259"/>
    </row>
    <row r="2" spans="1:10" x14ac:dyDescent="0.25">
      <c r="A2" s="90"/>
      <c r="B2" s="91" t="s">
        <v>110</v>
      </c>
      <c r="C2" s="92"/>
      <c r="D2" s="93"/>
      <c r="E2" s="89"/>
      <c r="F2" s="89"/>
      <c r="G2" s="91"/>
      <c r="H2" s="94"/>
    </row>
    <row r="3" spans="1:10" x14ac:dyDescent="0.25">
      <c r="A3" s="90"/>
      <c r="B3" s="89"/>
      <c r="C3" s="89"/>
      <c r="D3" s="89"/>
      <c r="E3" s="89"/>
      <c r="F3" s="89"/>
      <c r="G3" s="89"/>
      <c r="H3" s="89"/>
    </row>
    <row r="4" spans="1:10" ht="27" customHeight="1" x14ac:dyDescent="0.25">
      <c r="A4" s="263" t="s">
        <v>176</v>
      </c>
      <c r="B4" s="264"/>
      <c r="C4" s="264"/>
      <c r="D4" s="264"/>
      <c r="E4" s="264"/>
      <c r="F4" s="264"/>
      <c r="G4" s="264"/>
      <c r="H4" s="264"/>
    </row>
    <row r="5" spans="1:10" x14ac:dyDescent="0.25">
      <c r="A5" s="90"/>
      <c r="B5" s="89"/>
      <c r="C5" s="89"/>
      <c r="D5" s="89"/>
      <c r="E5" s="89"/>
      <c r="F5" s="89"/>
      <c r="G5" s="89"/>
      <c r="H5" s="89"/>
    </row>
    <row r="6" spans="1:10" ht="33.75" customHeight="1" x14ac:dyDescent="0.25">
      <c r="A6" s="265" t="s">
        <v>170</v>
      </c>
      <c r="B6" s="265" t="s">
        <v>177</v>
      </c>
      <c r="C6" s="265" t="s">
        <v>178</v>
      </c>
      <c r="D6" s="267" t="s">
        <v>179</v>
      </c>
      <c r="E6" s="267" t="s">
        <v>180</v>
      </c>
      <c r="F6" s="265" t="s">
        <v>181</v>
      </c>
      <c r="G6" s="265" t="s">
        <v>137</v>
      </c>
      <c r="H6" s="271" t="s">
        <v>315</v>
      </c>
      <c r="I6" s="260" t="s">
        <v>183</v>
      </c>
      <c r="J6" s="261"/>
    </row>
    <row r="7" spans="1:10" ht="34.5" customHeight="1" x14ac:dyDescent="0.25">
      <c r="A7" s="266"/>
      <c r="B7" s="266"/>
      <c r="C7" s="266"/>
      <c r="D7" s="267"/>
      <c r="E7" s="267"/>
      <c r="F7" s="266"/>
      <c r="G7" s="266"/>
      <c r="H7" s="272"/>
      <c r="I7" s="116" t="s">
        <v>208</v>
      </c>
      <c r="J7" s="116" t="s">
        <v>137</v>
      </c>
    </row>
    <row r="8" spans="1:10" x14ac:dyDescent="0.25">
      <c r="A8" s="95">
        <v>1</v>
      </c>
      <c r="B8" s="95">
        <v>2</v>
      </c>
      <c r="C8" s="95">
        <v>3</v>
      </c>
      <c r="D8" s="95">
        <v>4</v>
      </c>
      <c r="E8" s="95">
        <v>5</v>
      </c>
      <c r="F8" s="95">
        <v>6</v>
      </c>
      <c r="G8" s="95">
        <v>7</v>
      </c>
      <c r="H8" s="95">
        <v>8</v>
      </c>
      <c r="I8" s="115">
        <v>9</v>
      </c>
      <c r="J8" s="115">
        <v>10</v>
      </c>
    </row>
    <row r="9" spans="1:10" ht="19.5" customHeight="1" x14ac:dyDescent="0.25">
      <c r="A9" s="274" t="s">
        <v>171</v>
      </c>
      <c r="B9" s="274"/>
      <c r="C9" s="143" t="s">
        <v>24</v>
      </c>
      <c r="D9" s="143" t="s">
        <v>24</v>
      </c>
      <c r="E9" s="143" t="s">
        <v>24</v>
      </c>
      <c r="F9" s="97"/>
      <c r="G9" s="97"/>
      <c r="H9" s="98">
        <f>IF(ROUND(('Пр 1'!F6-'Пр 1'!F15-'Пр 1'!F16),2)=ROUND(('Пр 5'!F9+-I9),2),ROUND(('Пр 5'!F9+'Пр 5'!G9),2),"Ошибка*")</f>
        <v>0</v>
      </c>
      <c r="I9" s="97"/>
      <c r="J9" s="97"/>
    </row>
    <row r="10" spans="1:10" ht="19.5" customHeight="1" x14ac:dyDescent="0.25">
      <c r="A10" s="142"/>
      <c r="B10" s="142"/>
      <c r="C10" s="142"/>
      <c r="D10" s="142"/>
      <c r="E10" s="142"/>
      <c r="F10" s="142"/>
      <c r="G10" s="142"/>
      <c r="H10" s="142"/>
      <c r="I10" s="142"/>
      <c r="J10" s="142"/>
    </row>
    <row r="11" spans="1:10" x14ac:dyDescent="0.25">
      <c r="A11" s="141"/>
      <c r="B11" s="268" t="s">
        <v>311</v>
      </c>
      <c r="C11" s="268"/>
      <c r="D11" s="268"/>
      <c r="E11" s="268"/>
      <c r="F11" s="268"/>
      <c r="G11" s="268"/>
      <c r="H11" s="268"/>
      <c r="I11" s="268"/>
      <c r="J11" s="268"/>
    </row>
    <row r="12" spans="1:10" ht="31.5" customHeight="1" x14ac:dyDescent="0.25">
      <c r="A12" s="99"/>
      <c r="B12" s="269" t="s">
        <v>318</v>
      </c>
      <c r="C12" s="269"/>
      <c r="D12" s="269"/>
      <c r="E12" s="269"/>
      <c r="F12" s="269"/>
      <c r="G12" s="269"/>
      <c r="H12" s="269"/>
      <c r="I12" s="269"/>
      <c r="J12" s="269"/>
    </row>
    <row r="13" spans="1:10" x14ac:dyDescent="0.25">
      <c r="A13" s="99"/>
      <c r="B13" s="99"/>
      <c r="C13" s="99"/>
      <c r="D13" s="99"/>
      <c r="E13" s="99"/>
      <c r="F13" s="99"/>
      <c r="G13" s="99"/>
      <c r="H13" s="99"/>
      <c r="I13" s="99"/>
      <c r="J13" s="99"/>
    </row>
    <row r="14" spans="1:10" x14ac:dyDescent="0.25">
      <c r="A14" s="90"/>
      <c r="B14" s="100" t="s">
        <v>127</v>
      </c>
      <c r="C14" s="101"/>
      <c r="D14" s="258">
        <f>+СВЕДЕНИЕ!D27</f>
        <v>0</v>
      </c>
      <c r="E14" s="258"/>
      <c r="F14" s="258"/>
      <c r="G14" s="258"/>
      <c r="H14" s="102"/>
    </row>
    <row r="15" spans="1:10" x14ac:dyDescent="0.25">
      <c r="A15" s="90"/>
      <c r="B15" s="103"/>
      <c r="C15" s="104" t="s">
        <v>135</v>
      </c>
      <c r="D15" s="251" t="s">
        <v>111</v>
      </c>
      <c r="E15" s="251"/>
      <c r="F15" s="251"/>
      <c r="G15" s="251"/>
      <c r="H15" s="102"/>
    </row>
    <row r="16" spans="1:10" x14ac:dyDescent="0.25">
      <c r="A16" s="90"/>
      <c r="B16" s="262" t="s">
        <v>129</v>
      </c>
      <c r="C16" s="262"/>
      <c r="D16" s="258">
        <f>+СВЕДЕНИЕ!H27</f>
        <v>0</v>
      </c>
      <c r="E16" s="258"/>
      <c r="F16" s="258"/>
      <c r="G16" s="258"/>
      <c r="H16" s="102"/>
    </row>
    <row r="17" spans="1:10" x14ac:dyDescent="0.25">
      <c r="A17" s="90"/>
      <c r="B17" s="103"/>
      <c r="C17" s="104" t="s">
        <v>135</v>
      </c>
      <c r="D17" s="251" t="s">
        <v>111</v>
      </c>
      <c r="E17" s="251"/>
      <c r="F17" s="251"/>
      <c r="G17" s="251"/>
      <c r="H17" s="102"/>
    </row>
    <row r="18" spans="1:10" x14ac:dyDescent="0.25">
      <c r="A18" s="90"/>
      <c r="B18" s="103"/>
      <c r="C18" s="103"/>
      <c r="D18" s="103"/>
      <c r="E18" s="103"/>
      <c r="F18" s="103"/>
      <c r="G18" s="103"/>
      <c r="H18" s="102"/>
    </row>
    <row r="19" spans="1:10" ht="35.25" customHeight="1" x14ac:dyDescent="0.25">
      <c r="B19" s="270" t="s">
        <v>308</v>
      </c>
      <c r="C19" s="270"/>
      <c r="D19" s="270"/>
      <c r="E19" s="270"/>
      <c r="F19" s="270"/>
      <c r="G19" s="270"/>
      <c r="H19" s="270"/>
      <c r="I19" s="270"/>
      <c r="J19" s="270"/>
    </row>
    <row r="21" spans="1:10" ht="32.25" customHeight="1" x14ac:dyDescent="0.25">
      <c r="B21" s="275"/>
      <c r="C21" s="275"/>
      <c r="D21" s="275"/>
      <c r="E21" s="275"/>
      <c r="F21" s="275"/>
      <c r="G21" s="275"/>
      <c r="H21" s="275"/>
      <c r="I21" s="275"/>
      <c r="J21" s="275"/>
    </row>
    <row r="23" spans="1:10" ht="32.25" customHeight="1" x14ac:dyDescent="0.25">
      <c r="B23" s="273"/>
      <c r="C23" s="273"/>
      <c r="D23" s="273"/>
      <c r="E23" s="273"/>
      <c r="F23" s="273"/>
      <c r="G23" s="273"/>
      <c r="H23" s="273"/>
      <c r="I23" s="273"/>
      <c r="J23" s="273"/>
    </row>
  </sheetData>
  <mergeCells count="22">
    <mergeCell ref="B19:J19"/>
    <mergeCell ref="H6:H7"/>
    <mergeCell ref="B23:J23"/>
    <mergeCell ref="D17:G17"/>
    <mergeCell ref="A9:B9"/>
    <mergeCell ref="D14:G14"/>
    <mergeCell ref="B21:J21"/>
    <mergeCell ref="A1:J1"/>
    <mergeCell ref="I6:J6"/>
    <mergeCell ref="D15:G15"/>
    <mergeCell ref="B16:C16"/>
    <mergeCell ref="D16:G16"/>
    <mergeCell ref="A4:H4"/>
    <mergeCell ref="A6:A7"/>
    <mergeCell ref="B6:B7"/>
    <mergeCell ref="C6:C7"/>
    <mergeCell ref="D6:D7"/>
    <mergeCell ref="E6:E7"/>
    <mergeCell ref="F6:F7"/>
    <mergeCell ref="G6:G7"/>
    <mergeCell ref="B11:J11"/>
    <mergeCell ref="B12:J12"/>
  </mergeCells>
  <pageMargins left="0.7" right="0.7" top="0.75" bottom="0.75" header="0.3" footer="0.3"/>
  <pageSetup paperSize="9" orientation="portrait" horizontalDpi="30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J16"/>
  <sheetViews>
    <sheetView workbookViewId="0">
      <selection activeCell="D15" sqref="D15:I15"/>
    </sheetView>
  </sheetViews>
  <sheetFormatPr defaultRowHeight="15" x14ac:dyDescent="0.25"/>
  <cols>
    <col min="1" max="1" width="3.85546875" bestFit="1" customWidth="1"/>
    <col min="2" max="2" width="29.85546875" customWidth="1"/>
    <col min="3" max="9" width="16.5703125" customWidth="1"/>
    <col min="10" max="10" width="17.7109375" customWidth="1"/>
  </cols>
  <sheetData>
    <row r="1" spans="1:10" x14ac:dyDescent="0.25">
      <c r="A1" s="259" t="s">
        <v>189</v>
      </c>
      <c r="B1" s="259"/>
      <c r="C1" s="259"/>
      <c r="D1" s="259"/>
      <c r="E1" s="259"/>
      <c r="F1" s="259"/>
      <c r="G1" s="259"/>
      <c r="H1" s="259"/>
      <c r="I1" s="259"/>
      <c r="J1" s="259"/>
    </row>
    <row r="2" spans="1:10" x14ac:dyDescent="0.25">
      <c r="A2" s="90"/>
      <c r="B2" s="91" t="s">
        <v>110</v>
      </c>
      <c r="C2" s="92"/>
      <c r="D2" s="93"/>
      <c r="E2" s="89"/>
      <c r="F2" s="89"/>
      <c r="G2" s="89"/>
      <c r="H2" s="89"/>
      <c r="I2" s="91"/>
      <c r="J2" s="94"/>
    </row>
    <row r="3" spans="1:10" x14ac:dyDescent="0.25">
      <c r="A3" s="90"/>
      <c r="B3" s="89"/>
      <c r="C3" s="89"/>
      <c r="D3" s="89"/>
      <c r="E3" s="89"/>
      <c r="F3" s="89"/>
      <c r="G3" s="89"/>
      <c r="H3" s="89"/>
      <c r="I3" s="89"/>
      <c r="J3" s="89"/>
    </row>
    <row r="4" spans="1:10" ht="28.5" customHeight="1" x14ac:dyDescent="0.25">
      <c r="A4" s="263" t="s">
        <v>271</v>
      </c>
      <c r="B4" s="264"/>
      <c r="C4" s="264"/>
      <c r="D4" s="264"/>
      <c r="E4" s="264"/>
      <c r="F4" s="264"/>
      <c r="G4" s="264"/>
      <c r="H4" s="264"/>
      <c r="I4" s="264"/>
      <c r="J4" s="264"/>
    </row>
    <row r="5" spans="1:10" x14ac:dyDescent="0.25">
      <c r="A5" s="90"/>
      <c r="B5" s="89"/>
      <c r="C5" s="89"/>
      <c r="D5" s="89"/>
      <c r="E5" s="89"/>
      <c r="F5" s="89"/>
      <c r="G5" s="89"/>
      <c r="H5" s="89"/>
      <c r="I5" s="89"/>
      <c r="J5" s="89"/>
    </row>
    <row r="6" spans="1:10" ht="15" customHeight="1" x14ac:dyDescent="0.25">
      <c r="A6" s="265" t="s">
        <v>170</v>
      </c>
      <c r="B6" s="265" t="s">
        <v>184</v>
      </c>
      <c r="C6" s="265" t="s">
        <v>185</v>
      </c>
      <c r="D6" s="267" t="s">
        <v>179</v>
      </c>
      <c r="E6" s="267" t="s">
        <v>180</v>
      </c>
      <c r="F6" s="265" t="s">
        <v>186</v>
      </c>
      <c r="G6" s="265" t="s">
        <v>187</v>
      </c>
      <c r="H6" s="265" t="s">
        <v>181</v>
      </c>
      <c r="I6" s="265" t="s">
        <v>137</v>
      </c>
      <c r="J6" s="271" t="s">
        <v>182</v>
      </c>
    </row>
    <row r="7" spans="1:10" ht="32.25" customHeight="1" x14ac:dyDescent="0.25">
      <c r="A7" s="266"/>
      <c r="B7" s="266"/>
      <c r="C7" s="266"/>
      <c r="D7" s="267"/>
      <c r="E7" s="267"/>
      <c r="F7" s="266"/>
      <c r="G7" s="266"/>
      <c r="H7" s="266"/>
      <c r="I7" s="266"/>
      <c r="J7" s="272"/>
    </row>
    <row r="8" spans="1:10" x14ac:dyDescent="0.25">
      <c r="A8" s="109">
        <v>1</v>
      </c>
      <c r="B8" s="109">
        <v>2</v>
      </c>
      <c r="C8" s="109">
        <v>3</v>
      </c>
      <c r="D8" s="109">
        <v>4</v>
      </c>
      <c r="E8" s="109">
        <v>5</v>
      </c>
      <c r="F8" s="109">
        <v>6</v>
      </c>
      <c r="G8" s="109">
        <v>7</v>
      </c>
      <c r="H8" s="109">
        <v>8</v>
      </c>
      <c r="I8" s="109">
        <v>9</v>
      </c>
      <c r="J8" s="109">
        <v>10</v>
      </c>
    </row>
    <row r="9" spans="1:10" ht="19.5" customHeight="1" x14ac:dyDescent="0.25">
      <c r="A9" s="278" t="s">
        <v>171</v>
      </c>
      <c r="B9" s="279"/>
      <c r="C9" s="96" t="s">
        <v>24</v>
      </c>
      <c r="D9" s="96" t="s">
        <v>24</v>
      </c>
      <c r="E9" s="96" t="s">
        <v>24</v>
      </c>
      <c r="F9" s="96" t="s">
        <v>24</v>
      </c>
      <c r="G9" s="96" t="s">
        <v>24</v>
      </c>
      <c r="H9" s="97"/>
      <c r="I9" s="97"/>
      <c r="J9" s="98">
        <f>H9+I9</f>
        <v>0</v>
      </c>
    </row>
    <row r="10" spans="1:10" ht="45" customHeight="1" x14ac:dyDescent="0.25">
      <c r="A10" s="276" t="s">
        <v>309</v>
      </c>
      <c r="B10" s="277"/>
      <c r="C10" s="277"/>
      <c r="D10" s="277"/>
      <c r="E10" s="277"/>
      <c r="F10" s="277"/>
      <c r="G10" s="277"/>
      <c r="H10" s="277"/>
      <c r="I10" s="277"/>
      <c r="J10" s="277"/>
    </row>
    <row r="11" spans="1:10" x14ac:dyDescent="0.25">
      <c r="A11" s="99"/>
      <c r="B11" s="99"/>
      <c r="C11" s="99"/>
      <c r="D11" s="99"/>
      <c r="E11" s="99"/>
      <c r="F11" s="99"/>
      <c r="G11" s="99"/>
      <c r="H11" s="99"/>
      <c r="I11" s="99"/>
      <c r="J11" s="99"/>
    </row>
    <row r="12" spans="1:10" x14ac:dyDescent="0.25">
      <c r="A12" s="90"/>
      <c r="B12" s="100" t="s">
        <v>127</v>
      </c>
      <c r="C12" s="101"/>
      <c r="D12" s="258">
        <f>+СВЕДЕНИЕ!D27</f>
        <v>0</v>
      </c>
      <c r="E12" s="258"/>
      <c r="F12" s="258"/>
      <c r="G12" s="258"/>
      <c r="H12" s="258"/>
      <c r="I12" s="258"/>
      <c r="J12" s="102"/>
    </row>
    <row r="13" spans="1:10" x14ac:dyDescent="0.25">
      <c r="A13" s="90"/>
      <c r="B13" s="103"/>
      <c r="C13" s="104" t="s">
        <v>135</v>
      </c>
      <c r="D13" s="251" t="s">
        <v>111</v>
      </c>
      <c r="E13" s="251"/>
      <c r="F13" s="251"/>
      <c r="G13" s="251"/>
      <c r="H13" s="251"/>
      <c r="I13" s="251"/>
      <c r="J13" s="102"/>
    </row>
    <row r="14" spans="1:10" x14ac:dyDescent="0.25">
      <c r="A14" s="90"/>
      <c r="B14" s="262" t="s">
        <v>129</v>
      </c>
      <c r="C14" s="262"/>
      <c r="D14" s="258">
        <f>+СВЕДЕНИЕ!H27</f>
        <v>0</v>
      </c>
      <c r="E14" s="258"/>
      <c r="F14" s="258"/>
      <c r="G14" s="258"/>
      <c r="H14" s="258"/>
      <c r="I14" s="258"/>
      <c r="J14" s="102"/>
    </row>
    <row r="15" spans="1:10" x14ac:dyDescent="0.25">
      <c r="A15" s="90"/>
      <c r="B15" s="103"/>
      <c r="C15" s="104" t="s">
        <v>135</v>
      </c>
      <c r="D15" s="251" t="s">
        <v>111</v>
      </c>
      <c r="E15" s="251"/>
      <c r="F15" s="251"/>
      <c r="G15" s="251"/>
      <c r="H15" s="251"/>
      <c r="I15" s="251"/>
      <c r="J15" s="102"/>
    </row>
    <row r="16" spans="1:10" x14ac:dyDescent="0.25">
      <c r="A16" s="90"/>
      <c r="B16" s="103"/>
      <c r="C16" s="103"/>
      <c r="D16" s="103"/>
      <c r="E16" s="103"/>
      <c r="F16" s="103"/>
      <c r="G16" s="103"/>
      <c r="H16" s="103"/>
      <c r="I16" s="103"/>
      <c r="J16" s="102"/>
    </row>
  </sheetData>
  <mergeCells count="19">
    <mergeCell ref="D12:I12"/>
    <mergeCell ref="D13:I13"/>
    <mergeCell ref="B14:C14"/>
    <mergeCell ref="D14:I14"/>
    <mergeCell ref="D15:I15"/>
    <mergeCell ref="A10:J10"/>
    <mergeCell ref="A9:B9"/>
    <mergeCell ref="A1:J1"/>
    <mergeCell ref="A4:J4"/>
    <mergeCell ref="A6:A7"/>
    <mergeCell ref="B6:B7"/>
    <mergeCell ref="C6:C7"/>
    <mergeCell ref="D6:D7"/>
    <mergeCell ref="E6:E7"/>
    <mergeCell ref="H6:H7"/>
    <mergeCell ref="I6:I7"/>
    <mergeCell ref="J6:J7"/>
    <mergeCell ref="F6:F7"/>
    <mergeCell ref="G6:G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I25"/>
  <sheetViews>
    <sheetView zoomScaleNormal="100" workbookViewId="0">
      <selection activeCell="B19" sqref="B19:D19"/>
    </sheetView>
  </sheetViews>
  <sheetFormatPr defaultRowHeight="12.75" x14ac:dyDescent="0.2"/>
  <cols>
    <col min="1" max="1" width="3.7109375" style="5" customWidth="1"/>
    <col min="2" max="2" width="5.85546875" style="5" bestFit="1" customWidth="1"/>
    <col min="3" max="3" width="13.28515625" style="5" customWidth="1"/>
    <col min="4" max="4" width="115.7109375" style="5" customWidth="1"/>
    <col min="5" max="5" width="9.7109375" style="3" bestFit="1" customWidth="1"/>
    <col min="6" max="6" width="18.85546875" style="5" customWidth="1"/>
    <col min="7" max="7" width="5.140625" style="34" bestFit="1" customWidth="1"/>
    <col min="8" max="8" width="15" style="5" customWidth="1"/>
    <col min="9" max="9" width="11.42578125" style="5" customWidth="1"/>
    <col min="10" max="16384" width="9.140625" style="5"/>
  </cols>
  <sheetData>
    <row r="1" spans="1:9" x14ac:dyDescent="0.2">
      <c r="A1" s="169" t="s">
        <v>254</v>
      </c>
      <c r="B1" s="169"/>
      <c r="C1" s="169"/>
      <c r="D1" s="169"/>
      <c r="E1" s="169"/>
      <c r="F1" s="169"/>
      <c r="G1" s="36"/>
    </row>
    <row r="2" spans="1:9" x14ac:dyDescent="0.2">
      <c r="A2" s="1"/>
      <c r="B2" s="1" t="s">
        <v>110</v>
      </c>
      <c r="C2" s="83"/>
      <c r="D2" s="171"/>
      <c r="E2" s="171"/>
      <c r="F2" s="171"/>
      <c r="G2" s="36"/>
    </row>
    <row r="3" spans="1:9" ht="19.5" customHeight="1" x14ac:dyDescent="0.2">
      <c r="A3" s="1"/>
      <c r="B3" s="280" t="s">
        <v>270</v>
      </c>
      <c r="C3" s="281"/>
      <c r="D3" s="281"/>
      <c r="E3" s="281"/>
      <c r="F3" s="281"/>
      <c r="G3" s="36"/>
    </row>
    <row r="4" spans="1:9" ht="35.25" customHeight="1" x14ac:dyDescent="0.2">
      <c r="A4" s="1"/>
      <c r="B4" s="198" t="s">
        <v>131</v>
      </c>
      <c r="C4" s="198"/>
      <c r="D4" s="160"/>
      <c r="E4" s="11" t="s">
        <v>2</v>
      </c>
      <c r="F4" s="86" t="s">
        <v>136</v>
      </c>
      <c r="G4" s="36"/>
      <c r="H4" s="146" t="s">
        <v>312</v>
      </c>
    </row>
    <row r="5" spans="1:9" x14ac:dyDescent="0.2">
      <c r="A5" s="1"/>
      <c r="B5" s="195">
        <v>1</v>
      </c>
      <c r="C5" s="196"/>
      <c r="D5" s="197"/>
      <c r="E5" s="11">
        <v>2</v>
      </c>
      <c r="F5" s="87">
        <v>3</v>
      </c>
      <c r="G5" s="36"/>
    </row>
    <row r="6" spans="1:9" ht="19.5" customHeight="1" x14ac:dyDescent="0.2">
      <c r="A6" s="1"/>
      <c r="B6" s="211" t="s">
        <v>290</v>
      </c>
      <c r="C6" s="211"/>
      <c r="D6" s="211"/>
      <c r="E6" s="28" t="s">
        <v>6</v>
      </c>
      <c r="F6" s="75">
        <f>+F8+F9+F10+F11</f>
        <v>0</v>
      </c>
      <c r="G6" s="36"/>
    </row>
    <row r="7" spans="1:9" ht="12.75" customHeight="1" x14ac:dyDescent="0.2">
      <c r="A7" s="1"/>
      <c r="B7" s="219" t="s">
        <v>142</v>
      </c>
      <c r="C7" s="220"/>
      <c r="D7" s="221"/>
      <c r="E7" s="29"/>
      <c r="F7" s="15" t="s">
        <v>24</v>
      </c>
      <c r="G7" s="36"/>
    </row>
    <row r="8" spans="1:9" ht="16.5" customHeight="1" x14ac:dyDescent="0.2">
      <c r="A8" s="1"/>
      <c r="B8" s="219" t="s">
        <v>190</v>
      </c>
      <c r="C8" s="220"/>
      <c r="D8" s="221"/>
      <c r="E8" s="28" t="s">
        <v>7</v>
      </c>
      <c r="F8" s="75">
        <f>+H8+I8</f>
        <v>0</v>
      </c>
      <c r="G8" s="36"/>
      <c r="H8" s="145"/>
      <c r="I8" s="144">
        <f>+'Пр 1'!F6-F9-F10-F11</f>
        <v>0</v>
      </c>
    </row>
    <row r="9" spans="1:9" ht="16.5" customHeight="1" x14ac:dyDescent="0.2">
      <c r="A9" s="1"/>
      <c r="B9" s="211" t="s">
        <v>197</v>
      </c>
      <c r="C9" s="211"/>
      <c r="D9" s="211"/>
      <c r="E9" s="28" t="s">
        <v>8</v>
      </c>
      <c r="F9" s="75">
        <f>+H9+I9</f>
        <v>0</v>
      </c>
      <c r="G9" s="36"/>
      <c r="H9" s="145"/>
      <c r="I9" s="144">
        <f>+'Пр 1'!F11</f>
        <v>0</v>
      </c>
    </row>
    <row r="10" spans="1:9" ht="29.25" customHeight="1" x14ac:dyDescent="0.2">
      <c r="A10" s="1"/>
      <c r="B10" s="211" t="s">
        <v>260</v>
      </c>
      <c r="C10" s="211"/>
      <c r="D10" s="211"/>
      <c r="E10" s="28" t="s">
        <v>9</v>
      </c>
      <c r="F10" s="75">
        <f>+H10+I10</f>
        <v>0</v>
      </c>
      <c r="G10" s="36"/>
      <c r="H10" s="145"/>
      <c r="I10" s="144">
        <f>+'Пр 2'!F56-'Пр 2'!F58+'Пр 1'!F43</f>
        <v>0</v>
      </c>
    </row>
    <row r="11" spans="1:9" ht="15.75" customHeight="1" x14ac:dyDescent="0.2">
      <c r="A11" s="1"/>
      <c r="B11" s="211" t="s">
        <v>198</v>
      </c>
      <c r="C11" s="211"/>
      <c r="D11" s="211"/>
      <c r="E11" s="28" t="s">
        <v>10</v>
      </c>
      <c r="F11" s="75">
        <f>+H11+I11</f>
        <v>0</v>
      </c>
      <c r="G11" s="36"/>
      <c r="H11" s="145"/>
      <c r="I11" s="144">
        <f>+'Пр 2'!F58</f>
        <v>0</v>
      </c>
    </row>
    <row r="12" spans="1:9" ht="25.5" customHeight="1" x14ac:dyDescent="0.2">
      <c r="A12" s="1"/>
      <c r="B12" s="216" t="s">
        <v>234</v>
      </c>
      <c r="C12" s="217"/>
      <c r="D12" s="218"/>
      <c r="E12" s="64" t="s">
        <v>204</v>
      </c>
      <c r="F12" s="75">
        <f>+IF(F11&gt;=(H12+I12),H12+I12,"ошибка")</f>
        <v>0</v>
      </c>
      <c r="G12" s="36"/>
      <c r="H12" s="145"/>
      <c r="I12" s="144">
        <f>+'Пр 2'!F60+'Пр 2'!F61</f>
        <v>0</v>
      </c>
    </row>
    <row r="13" spans="1:9" ht="15.75" customHeight="1" x14ac:dyDescent="0.2">
      <c r="A13" s="1"/>
      <c r="B13" s="216" t="s">
        <v>319</v>
      </c>
      <c r="C13" s="217"/>
      <c r="D13" s="218"/>
      <c r="E13" s="64" t="s">
        <v>205</v>
      </c>
      <c r="F13" s="75">
        <f>IF(F12&gt;0,F12/F11*100,0)</f>
        <v>0</v>
      </c>
      <c r="G13" s="36"/>
      <c r="H13" s="123"/>
    </row>
    <row r="14" spans="1:9" ht="17.100000000000001" customHeight="1" x14ac:dyDescent="0.2">
      <c r="A14" s="1"/>
      <c r="B14" s="211" t="s">
        <v>191</v>
      </c>
      <c r="C14" s="211"/>
      <c r="D14" s="211"/>
      <c r="E14" s="64" t="s">
        <v>11</v>
      </c>
      <c r="F14" s="15" t="s">
        <v>24</v>
      </c>
      <c r="G14" s="5"/>
      <c r="H14" s="123"/>
    </row>
    <row r="15" spans="1:9" ht="17.100000000000001" customHeight="1" x14ac:dyDescent="0.2">
      <c r="A15" s="1"/>
      <c r="B15" s="219" t="s">
        <v>255</v>
      </c>
      <c r="C15" s="220"/>
      <c r="D15" s="221"/>
      <c r="E15" s="64" t="s">
        <v>52</v>
      </c>
      <c r="F15" s="75">
        <f>+IF(F6&gt;0,F8/F6*100,0)</f>
        <v>0</v>
      </c>
      <c r="G15" s="63"/>
      <c r="H15" s="123"/>
    </row>
    <row r="16" spans="1:9" ht="17.100000000000001" customHeight="1" x14ac:dyDescent="0.2">
      <c r="A16" s="1"/>
      <c r="B16" s="219" t="s">
        <v>256</v>
      </c>
      <c r="C16" s="220"/>
      <c r="D16" s="221"/>
      <c r="E16" s="64" t="s">
        <v>53</v>
      </c>
      <c r="F16" s="75">
        <f>+IF(F6&gt;0,F9/F6*100,0)</f>
        <v>0</v>
      </c>
      <c r="G16" s="63"/>
      <c r="H16" s="123"/>
    </row>
    <row r="17" spans="1:8" ht="28.5" customHeight="1" x14ac:dyDescent="0.2">
      <c r="A17" s="1"/>
      <c r="B17" s="216" t="s">
        <v>262</v>
      </c>
      <c r="C17" s="217"/>
      <c r="D17" s="218"/>
      <c r="E17" s="64" t="s">
        <v>54</v>
      </c>
      <c r="F17" s="75">
        <f>+IF(F6&gt;0,F10/F6*100,0)</f>
        <v>0</v>
      </c>
      <c r="G17" s="63"/>
      <c r="H17" s="123"/>
    </row>
    <row r="18" spans="1:8" ht="17.100000000000001" customHeight="1" x14ac:dyDescent="0.2">
      <c r="A18" s="1"/>
      <c r="B18" s="216" t="s">
        <v>257</v>
      </c>
      <c r="C18" s="217"/>
      <c r="D18" s="218"/>
      <c r="E18" s="64" t="s">
        <v>55</v>
      </c>
      <c r="F18" s="75">
        <f>+IF(F6&gt;0,F11/F6*100,0)</f>
        <v>0</v>
      </c>
      <c r="G18" s="63"/>
      <c r="H18" s="123"/>
    </row>
    <row r="19" spans="1:8" ht="17.100000000000001" customHeight="1" x14ac:dyDescent="0.2">
      <c r="A19" s="1"/>
      <c r="B19" s="174" t="s">
        <v>239</v>
      </c>
      <c r="C19" s="174"/>
      <c r="D19" s="174"/>
      <c r="E19" s="27" t="s">
        <v>12</v>
      </c>
      <c r="F19" s="75">
        <f>+H19</f>
        <v>0</v>
      </c>
      <c r="G19" s="63"/>
      <c r="H19" s="145">
        <f>+'Пр 3'!G32</f>
        <v>0</v>
      </c>
    </row>
    <row r="20" spans="1:8" ht="34.5" customHeight="1" x14ac:dyDescent="0.2">
      <c r="A20" s="1"/>
      <c r="B20" s="282" t="s">
        <v>207</v>
      </c>
      <c r="C20" s="282"/>
      <c r="D20" s="282"/>
      <c r="E20" s="282"/>
      <c r="F20" s="282"/>
      <c r="G20" s="36"/>
    </row>
    <row r="21" spans="1:8" ht="13.5" customHeight="1" x14ac:dyDescent="0.2">
      <c r="A21" s="1"/>
      <c r="B21" s="114"/>
      <c r="C21" s="114"/>
      <c r="D21" s="114"/>
      <c r="E21" s="114"/>
      <c r="F21" s="114"/>
      <c r="G21" s="36"/>
    </row>
    <row r="22" spans="1:8" x14ac:dyDescent="0.2">
      <c r="A22" s="1"/>
      <c r="B22" s="180" t="s">
        <v>127</v>
      </c>
      <c r="C22" s="180"/>
      <c r="D22" s="2">
        <f>+СВЕДЕНИЕ!D27</f>
        <v>0</v>
      </c>
      <c r="E22" s="181"/>
      <c r="F22" s="181"/>
      <c r="G22" s="36"/>
    </row>
    <row r="23" spans="1:8" x14ac:dyDescent="0.2">
      <c r="A23" s="1"/>
      <c r="B23" s="175"/>
      <c r="C23" s="175"/>
      <c r="D23" s="175"/>
      <c r="E23" s="201" t="s">
        <v>135</v>
      </c>
      <c r="F23" s="201"/>
      <c r="G23" s="36"/>
    </row>
    <row r="24" spans="1:8" x14ac:dyDescent="0.2">
      <c r="A24" s="1"/>
      <c r="B24" s="180" t="s">
        <v>129</v>
      </c>
      <c r="C24" s="180"/>
      <c r="D24" s="2">
        <f>+СВЕДЕНИЕ!H27</f>
        <v>0</v>
      </c>
      <c r="E24" s="181"/>
      <c r="F24" s="181"/>
      <c r="G24" s="36"/>
    </row>
    <row r="25" spans="1:8" x14ac:dyDescent="0.2">
      <c r="A25" s="1"/>
      <c r="B25" s="175"/>
      <c r="C25" s="175"/>
      <c r="D25" s="175"/>
      <c r="E25" s="201" t="s">
        <v>135</v>
      </c>
      <c r="F25" s="201"/>
      <c r="G25" s="36"/>
    </row>
  </sheetData>
  <mergeCells count="28">
    <mergeCell ref="B19:D19"/>
    <mergeCell ref="B25:D25"/>
    <mergeCell ref="E25:F25"/>
    <mergeCell ref="B20:F20"/>
    <mergeCell ref="B22:C22"/>
    <mergeCell ref="E22:F22"/>
    <mergeCell ref="B23:D23"/>
    <mergeCell ref="E23:F23"/>
    <mergeCell ref="B24:C24"/>
    <mergeCell ref="E24:F24"/>
    <mergeCell ref="B14:D14"/>
    <mergeCell ref="B15:D15"/>
    <mergeCell ref="B10:D10"/>
    <mergeCell ref="B17:D17"/>
    <mergeCell ref="B18:D18"/>
    <mergeCell ref="B16:D16"/>
    <mergeCell ref="B12:D12"/>
    <mergeCell ref="B13:D13"/>
    <mergeCell ref="B7:D7"/>
    <mergeCell ref="B9:D9"/>
    <mergeCell ref="B11:D11"/>
    <mergeCell ref="A1:F1"/>
    <mergeCell ref="B3:F3"/>
    <mergeCell ref="B4:D4"/>
    <mergeCell ref="B5:D5"/>
    <mergeCell ref="B6:D6"/>
    <mergeCell ref="B8:D8"/>
    <mergeCell ref="D2:F2"/>
  </mergeCells>
  <printOptions horizontalCentered="1"/>
  <pageMargins left="0.19685039370078741" right="0.19685039370078741" top="0.19685039370078741" bottom="0.19685039370078741" header="0.19685039370078741" footer="0.19685039370078741"/>
  <pageSetup paperSize="9" scale="9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СВЕДЕНИЕ</vt:lpstr>
      <vt:lpstr>Расчет</vt:lpstr>
      <vt:lpstr>Пр 1</vt:lpstr>
      <vt:lpstr>Пр 2</vt:lpstr>
      <vt:lpstr>Пр 3</vt:lpstr>
      <vt:lpstr>Пр 4</vt:lpstr>
      <vt:lpstr>Пр 5</vt:lpstr>
      <vt:lpstr>Пр 6</vt:lpstr>
      <vt:lpstr>Пр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dc:creator>
  <cp:lastModifiedBy>Leader</cp:lastModifiedBy>
  <dcterms:created xsi:type="dcterms:W3CDTF">2013-03-27T11:39:59Z</dcterms:created>
  <dcterms:modified xsi:type="dcterms:W3CDTF">2020-01-30T05:41:45Z</dcterms:modified>
</cp:coreProperties>
</file>